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K:\finall\Website\03Procurement Services\documents\"/>
    </mc:Choice>
  </mc:AlternateContent>
  <bookViews>
    <workbookView xWindow="6210" yWindow="-30" windowWidth="12510" windowHeight="9750" tabRatio="441" activeTab="1"/>
  </bookViews>
  <sheets>
    <sheet name="Instructions" sheetId="5" r:id="rId1"/>
    <sheet name="Costing Sheet" sheetId="2" r:id="rId2"/>
  </sheets>
  <definedNames>
    <definedName name="In_Kind" localSheetId="0">#REF!</definedName>
    <definedName name="In_Kind">#REF!</definedName>
    <definedName name="Institution_Cash" localSheetId="0">#REF!</definedName>
    <definedName name="Institution_Cash">#REF!</definedName>
    <definedName name="_xlnm.Print_Area" localSheetId="1">'Costing Sheet'!$A$1:$AA$291</definedName>
    <definedName name="_xlnm.Print_Area" localSheetId="0">Instructions!$A$1:$AE$34</definedName>
    <definedName name="Vendor" localSheetId="0">#REF!</definedName>
    <definedName name="Vendor">#REF!</definedName>
    <definedName name="Vendor_2" localSheetId="0">#REF!</definedName>
    <definedName name="Vendor_2">#REF!</definedName>
    <definedName name="Vendor1" localSheetId="0">#REF!</definedName>
    <definedName name="Vendor1">#REF!</definedName>
    <definedName name="Vendor2" localSheetId="0">#REF!</definedName>
    <definedName name="Vendor2">#REF!</definedName>
  </definedNames>
  <calcPr calcId="162913" concurrentCalc="0"/>
</workbook>
</file>

<file path=xl/calcChain.xml><?xml version="1.0" encoding="utf-8"?>
<calcChain xmlns="http://schemas.openxmlformats.org/spreadsheetml/2006/main">
  <c r="S281" i="2" l="1"/>
  <c r="T280" i="2"/>
  <c r="U280" i="2"/>
  <c r="V279" i="2"/>
  <c r="W279" i="2"/>
  <c r="W266" i="2"/>
  <c r="V266" i="2"/>
  <c r="U266" i="2"/>
  <c r="S266" i="2"/>
  <c r="T266" i="2"/>
  <c r="R266" i="2"/>
  <c r="T174" i="2"/>
  <c r="U163" i="2"/>
  <c r="U162" i="2"/>
  <c r="R162" i="2"/>
  <c r="U139" i="2"/>
  <c r="T139" i="2"/>
  <c r="R139" i="2"/>
  <c r="U99" i="2"/>
  <c r="U100" i="2"/>
  <c r="U101" i="2"/>
  <c r="U102" i="2"/>
  <c r="U103" i="2"/>
  <c r="U104" i="2"/>
  <c r="U105" i="2"/>
  <c r="U106" i="2"/>
  <c r="U107" i="2"/>
  <c r="U108" i="2"/>
  <c r="U109" i="2"/>
  <c r="U110" i="2"/>
  <c r="U111" i="2"/>
  <c r="U112" i="2"/>
  <c r="U113" i="2"/>
  <c r="U114" i="2"/>
  <c r="U115" i="2"/>
  <c r="U116" i="2"/>
  <c r="U117" i="2"/>
  <c r="U98" i="2"/>
  <c r="T99" i="2"/>
  <c r="T100" i="2"/>
  <c r="T101" i="2"/>
  <c r="T102" i="2"/>
  <c r="T103" i="2"/>
  <c r="T104" i="2"/>
  <c r="T105" i="2"/>
  <c r="T106" i="2"/>
  <c r="T107" i="2"/>
  <c r="T108" i="2"/>
  <c r="T109" i="2"/>
  <c r="T110" i="2"/>
  <c r="T111" i="2"/>
  <c r="T112" i="2"/>
  <c r="T113" i="2"/>
  <c r="T114" i="2"/>
  <c r="T115" i="2"/>
  <c r="T116" i="2"/>
  <c r="T117" i="2"/>
  <c r="T98" i="2"/>
  <c r="S99" i="2"/>
  <c r="S100" i="2"/>
  <c r="S101" i="2"/>
  <c r="S102" i="2"/>
  <c r="S103" i="2"/>
  <c r="S104" i="2"/>
  <c r="S105" i="2"/>
  <c r="S106" i="2"/>
  <c r="S107" i="2"/>
  <c r="S108" i="2"/>
  <c r="S109" i="2"/>
  <c r="S110" i="2"/>
  <c r="S111" i="2"/>
  <c r="S112" i="2"/>
  <c r="S113" i="2"/>
  <c r="S114" i="2"/>
  <c r="S115" i="2"/>
  <c r="S116" i="2"/>
  <c r="S117" i="2"/>
  <c r="S98" i="2"/>
  <c r="R99" i="2"/>
  <c r="R100" i="2"/>
  <c r="R101" i="2"/>
  <c r="R102" i="2"/>
  <c r="R103" i="2"/>
  <c r="R104" i="2"/>
  <c r="R105" i="2"/>
  <c r="R106" i="2"/>
  <c r="R107" i="2"/>
  <c r="R108" i="2"/>
  <c r="R109" i="2"/>
  <c r="R110" i="2"/>
  <c r="R111" i="2"/>
  <c r="R112" i="2"/>
  <c r="R113" i="2"/>
  <c r="R114" i="2"/>
  <c r="R115" i="2"/>
  <c r="R116" i="2"/>
  <c r="R117" i="2"/>
  <c r="R118" i="2"/>
  <c r="R120" i="2"/>
  <c r="R98" i="2"/>
  <c r="N99" i="2"/>
  <c r="N100" i="2"/>
  <c r="N101" i="2"/>
  <c r="N102" i="2"/>
  <c r="N103" i="2"/>
  <c r="N104" i="2"/>
  <c r="N105" i="2"/>
  <c r="N106" i="2"/>
  <c r="N107" i="2"/>
  <c r="N108" i="2"/>
  <c r="N109" i="2"/>
  <c r="N110" i="2"/>
  <c r="N111" i="2"/>
  <c r="N112" i="2"/>
  <c r="N113" i="2"/>
  <c r="N114" i="2"/>
  <c r="N115" i="2"/>
  <c r="N116" i="2"/>
  <c r="N117" i="2"/>
  <c r="L99" i="2"/>
  <c r="L100" i="2"/>
  <c r="L101" i="2"/>
  <c r="L102" i="2"/>
  <c r="L103" i="2"/>
  <c r="L104" i="2"/>
  <c r="L105" i="2"/>
  <c r="L106" i="2"/>
  <c r="L107" i="2"/>
  <c r="L108" i="2"/>
  <c r="L109" i="2"/>
  <c r="L110" i="2"/>
  <c r="L111" i="2"/>
  <c r="L112" i="2"/>
  <c r="L113" i="2"/>
  <c r="L114" i="2"/>
  <c r="L115" i="2"/>
  <c r="L116" i="2"/>
  <c r="L117" i="2"/>
  <c r="V89" i="2"/>
  <c r="V94" i="2"/>
  <c r="W94" i="2"/>
  <c r="W86" i="2"/>
  <c r="W82" i="2"/>
  <c r="W81" i="2"/>
  <c r="W75" i="2"/>
  <c r="W76" i="2"/>
  <c r="W77" i="2"/>
  <c r="W78" i="2"/>
  <c r="W79" i="2"/>
  <c r="W80" i="2"/>
  <c r="W83" i="2"/>
  <c r="W84" i="2"/>
  <c r="W85" i="2"/>
  <c r="W87" i="2"/>
  <c r="W88" i="2"/>
  <c r="W89" i="2"/>
  <c r="W90" i="2"/>
  <c r="W91" i="2"/>
  <c r="W92" i="2"/>
  <c r="W93" i="2"/>
  <c r="V76" i="2"/>
  <c r="V77" i="2"/>
  <c r="V78" i="2"/>
  <c r="V79" i="2"/>
  <c r="V80" i="2"/>
  <c r="V81" i="2"/>
  <c r="V82" i="2"/>
  <c r="V83" i="2"/>
  <c r="V84" i="2"/>
  <c r="V85" i="2"/>
  <c r="V86" i="2"/>
  <c r="V87" i="2"/>
  <c r="V88" i="2"/>
  <c r="V90" i="2"/>
  <c r="V91" i="2"/>
  <c r="V92" i="2"/>
  <c r="V93" i="2"/>
  <c r="V75" i="2"/>
  <c r="U76" i="2"/>
  <c r="U77" i="2"/>
  <c r="U78" i="2"/>
  <c r="U79" i="2"/>
  <c r="U80" i="2"/>
  <c r="U81" i="2"/>
  <c r="U82" i="2"/>
  <c r="U83" i="2"/>
  <c r="U84" i="2"/>
  <c r="U85" i="2"/>
  <c r="U86" i="2"/>
  <c r="U87" i="2"/>
  <c r="U88" i="2"/>
  <c r="U89" i="2"/>
  <c r="U90" i="2"/>
  <c r="U91" i="2"/>
  <c r="U92" i="2"/>
  <c r="U93" i="2"/>
  <c r="U94" i="2"/>
  <c r="U75" i="2"/>
  <c r="T76" i="2"/>
  <c r="T77" i="2"/>
  <c r="T78" i="2"/>
  <c r="T79" i="2"/>
  <c r="T80" i="2"/>
  <c r="T81" i="2"/>
  <c r="T82" i="2"/>
  <c r="T83" i="2"/>
  <c r="T84" i="2"/>
  <c r="T85" i="2"/>
  <c r="T86" i="2"/>
  <c r="T87" i="2"/>
  <c r="T88" i="2"/>
  <c r="T89" i="2"/>
  <c r="T90" i="2"/>
  <c r="T91" i="2"/>
  <c r="T92" i="2"/>
  <c r="T93" i="2"/>
  <c r="T94" i="2"/>
  <c r="T75" i="2"/>
  <c r="S76" i="2"/>
  <c r="S77" i="2"/>
  <c r="S78" i="2"/>
  <c r="S79" i="2"/>
  <c r="S80" i="2"/>
  <c r="S81" i="2"/>
  <c r="S82" i="2"/>
  <c r="S83" i="2"/>
  <c r="S84" i="2"/>
  <c r="S85" i="2"/>
  <c r="S86" i="2"/>
  <c r="S87" i="2"/>
  <c r="S88" i="2"/>
  <c r="S89" i="2"/>
  <c r="S90" i="2"/>
  <c r="S91" i="2"/>
  <c r="S92" i="2"/>
  <c r="S93" i="2"/>
  <c r="S94" i="2"/>
  <c r="R76" i="2"/>
  <c r="R77" i="2"/>
  <c r="R78" i="2"/>
  <c r="R79" i="2"/>
  <c r="R80" i="2"/>
  <c r="R81" i="2"/>
  <c r="R82" i="2"/>
  <c r="R83" i="2"/>
  <c r="R84" i="2"/>
  <c r="R85" i="2"/>
  <c r="R86" i="2"/>
  <c r="R87" i="2"/>
  <c r="R88" i="2"/>
  <c r="R89" i="2"/>
  <c r="R90" i="2"/>
  <c r="R91" i="2"/>
  <c r="R92" i="2"/>
  <c r="R93" i="2"/>
  <c r="R94" i="2"/>
  <c r="R95" i="2"/>
  <c r="R75" i="2"/>
  <c r="N76" i="2"/>
  <c r="N77" i="2"/>
  <c r="N78" i="2"/>
  <c r="N79" i="2"/>
  <c r="N80" i="2"/>
  <c r="N81" i="2"/>
  <c r="N82" i="2"/>
  <c r="N83" i="2"/>
  <c r="N84" i="2"/>
  <c r="N85" i="2"/>
  <c r="N86" i="2"/>
  <c r="N87" i="2"/>
  <c r="N88" i="2"/>
  <c r="N89" i="2"/>
  <c r="N90" i="2"/>
  <c r="N91" i="2"/>
  <c r="N92" i="2"/>
  <c r="N93" i="2"/>
  <c r="N94" i="2"/>
  <c r="N75" i="2"/>
  <c r="L75" i="2"/>
  <c r="U52" i="2"/>
  <c r="U53" i="2"/>
  <c r="U54" i="2"/>
  <c r="U55" i="2"/>
  <c r="U56" i="2"/>
  <c r="U57" i="2"/>
  <c r="U58" i="2"/>
  <c r="U59" i="2"/>
  <c r="U60" i="2"/>
  <c r="U61" i="2"/>
  <c r="U62" i="2"/>
  <c r="U63" i="2"/>
  <c r="U64" i="2"/>
  <c r="N65" i="2"/>
  <c r="R65" i="2"/>
  <c r="T65" i="2"/>
  <c r="U65" i="2"/>
  <c r="U66" i="2"/>
  <c r="U67" i="2"/>
  <c r="U68" i="2"/>
  <c r="U69" i="2"/>
  <c r="U70" i="2"/>
  <c r="N51" i="2"/>
  <c r="R51" i="2"/>
  <c r="T51" i="2"/>
  <c r="U51" i="2"/>
  <c r="T52" i="2"/>
  <c r="T53" i="2"/>
  <c r="T54" i="2"/>
  <c r="T55" i="2"/>
  <c r="T56" i="2"/>
  <c r="T57" i="2"/>
  <c r="T58" i="2"/>
  <c r="T59" i="2"/>
  <c r="T60" i="2"/>
  <c r="T61" i="2"/>
  <c r="T62" i="2"/>
  <c r="T63" i="2"/>
  <c r="T64" i="2"/>
  <c r="T66" i="2"/>
  <c r="T67" i="2"/>
  <c r="T68" i="2"/>
  <c r="T69" i="2"/>
  <c r="T70" i="2"/>
  <c r="S52" i="2"/>
  <c r="S53" i="2"/>
  <c r="S54" i="2"/>
  <c r="S55" i="2"/>
  <c r="S56" i="2"/>
  <c r="S57" i="2"/>
  <c r="S58" i="2"/>
  <c r="S59" i="2"/>
  <c r="S60" i="2"/>
  <c r="S61" i="2"/>
  <c r="S62" i="2"/>
  <c r="S63" i="2"/>
  <c r="S64" i="2"/>
  <c r="L65" i="2"/>
  <c r="S65" i="2"/>
  <c r="S66" i="2"/>
  <c r="S67" i="2"/>
  <c r="S68" i="2"/>
  <c r="S69" i="2"/>
  <c r="S70" i="2"/>
  <c r="L51" i="2"/>
  <c r="S51" i="2"/>
  <c r="R52" i="2"/>
  <c r="R53" i="2"/>
  <c r="R54" i="2"/>
  <c r="R55" i="2"/>
  <c r="R56" i="2"/>
  <c r="R57" i="2"/>
  <c r="R58" i="2"/>
  <c r="R59" i="2"/>
  <c r="R60" i="2"/>
  <c r="R61" i="2"/>
  <c r="R62" i="2"/>
  <c r="R63" i="2"/>
  <c r="R64" i="2"/>
  <c r="R66" i="2"/>
  <c r="R67" i="2"/>
  <c r="R68" i="2"/>
  <c r="R69" i="2"/>
  <c r="R70" i="2"/>
  <c r="N52" i="2"/>
  <c r="N53" i="2"/>
  <c r="N54" i="2"/>
  <c r="N55" i="2"/>
  <c r="N56" i="2"/>
  <c r="N57" i="2"/>
  <c r="N58" i="2"/>
  <c r="N59" i="2"/>
  <c r="N60" i="2"/>
  <c r="N61" i="2"/>
  <c r="N62" i="2"/>
  <c r="N63" i="2"/>
  <c r="N64" i="2"/>
  <c r="N66" i="2"/>
  <c r="N67" i="2"/>
  <c r="N68" i="2"/>
  <c r="N69" i="2"/>
  <c r="N70" i="2"/>
  <c r="L52" i="2"/>
  <c r="L53" i="2"/>
  <c r="L54" i="2"/>
  <c r="L55" i="2"/>
  <c r="L56" i="2"/>
  <c r="L57" i="2"/>
  <c r="L58" i="2"/>
  <c r="L59" i="2"/>
  <c r="L60" i="2"/>
  <c r="L61" i="2"/>
  <c r="L62" i="2"/>
  <c r="L63" i="2"/>
  <c r="L64" i="2"/>
  <c r="L66" i="2"/>
  <c r="L67" i="2"/>
  <c r="L68" i="2"/>
  <c r="L69" i="2"/>
  <c r="L70" i="2"/>
  <c r="W22" i="2"/>
  <c r="W23" i="2"/>
  <c r="W24" i="2"/>
  <c r="W25" i="2"/>
  <c r="W26" i="2"/>
  <c r="W27" i="2"/>
  <c r="W28" i="2"/>
  <c r="W29" i="2"/>
  <c r="W30" i="2"/>
  <c r="W31" i="2"/>
  <c r="W32" i="2"/>
  <c r="W33" i="2"/>
  <c r="W34" i="2"/>
  <c r="W35" i="2"/>
  <c r="W36" i="2"/>
  <c r="W37" i="2"/>
  <c r="W38" i="2"/>
  <c r="W39" i="2"/>
  <c r="W40" i="2"/>
  <c r="W41" i="2"/>
  <c r="W42" i="2"/>
  <c r="W43" i="2"/>
  <c r="W44" i="2"/>
  <c r="W45" i="2"/>
  <c r="I21" i="2"/>
  <c r="N21" i="2"/>
  <c r="R21" i="2"/>
  <c r="T21" i="2"/>
  <c r="U21" i="2"/>
  <c r="W21" i="2"/>
  <c r="V22" i="2"/>
  <c r="V23" i="2"/>
  <c r="V24" i="2"/>
  <c r="V25" i="2"/>
  <c r="V26" i="2"/>
  <c r="V27" i="2"/>
  <c r="V28" i="2"/>
  <c r="V29" i="2"/>
  <c r="V30" i="2"/>
  <c r="V31" i="2"/>
  <c r="V32" i="2"/>
  <c r="V33" i="2"/>
  <c r="V34" i="2"/>
  <c r="V35" i="2"/>
  <c r="V36" i="2"/>
  <c r="V37" i="2"/>
  <c r="V38" i="2"/>
  <c r="V39" i="2"/>
  <c r="V40" i="2"/>
  <c r="V41" i="2"/>
  <c r="V42" i="2"/>
  <c r="V43" i="2"/>
  <c r="V44" i="2"/>
  <c r="V45" i="2"/>
  <c r="U22" i="2"/>
  <c r="U23" i="2"/>
  <c r="U24" i="2"/>
  <c r="U25" i="2"/>
  <c r="U26" i="2"/>
  <c r="U27" i="2"/>
  <c r="U28" i="2"/>
  <c r="U29" i="2"/>
  <c r="U30" i="2"/>
  <c r="U31" i="2"/>
  <c r="U32" i="2"/>
  <c r="U33" i="2"/>
  <c r="U34" i="2"/>
  <c r="U35" i="2"/>
  <c r="U36" i="2"/>
  <c r="U37" i="2"/>
  <c r="U38" i="2"/>
  <c r="U39" i="2"/>
  <c r="U40" i="2"/>
  <c r="U41" i="2"/>
  <c r="U42" i="2"/>
  <c r="U43" i="2"/>
  <c r="U44" i="2"/>
  <c r="U45" i="2"/>
  <c r="T22" i="2"/>
  <c r="T23" i="2"/>
  <c r="T24" i="2"/>
  <c r="T25" i="2"/>
  <c r="T26" i="2"/>
  <c r="T27" i="2"/>
  <c r="T28" i="2"/>
  <c r="T29" i="2"/>
  <c r="T30" i="2"/>
  <c r="T31" i="2"/>
  <c r="T32" i="2"/>
  <c r="T33" i="2"/>
  <c r="T34" i="2"/>
  <c r="T35" i="2"/>
  <c r="T36" i="2"/>
  <c r="T37" i="2"/>
  <c r="T38" i="2"/>
  <c r="T39" i="2"/>
  <c r="T40" i="2"/>
  <c r="T41" i="2"/>
  <c r="T42" i="2"/>
  <c r="T43" i="2"/>
  <c r="T44" i="2"/>
  <c r="T45" i="2"/>
  <c r="S22" i="2"/>
  <c r="S23" i="2"/>
  <c r="S24" i="2"/>
  <c r="S25" i="2"/>
  <c r="S26" i="2"/>
  <c r="S27" i="2"/>
  <c r="S28" i="2"/>
  <c r="S29" i="2"/>
  <c r="S30" i="2"/>
  <c r="S31" i="2"/>
  <c r="S32" i="2"/>
  <c r="S33" i="2"/>
  <c r="S34" i="2"/>
  <c r="S35" i="2"/>
  <c r="S36" i="2"/>
  <c r="S37" i="2"/>
  <c r="S38" i="2"/>
  <c r="S39" i="2"/>
  <c r="S40" i="2"/>
  <c r="S41" i="2"/>
  <c r="S42" i="2"/>
  <c r="S43" i="2"/>
  <c r="S44" i="2"/>
  <c r="S45" i="2"/>
  <c r="L21" i="2"/>
  <c r="S21" i="2"/>
  <c r="R22" i="2"/>
  <c r="R23" i="2"/>
  <c r="R24" i="2"/>
  <c r="R25" i="2"/>
  <c r="R26" i="2"/>
  <c r="R27" i="2"/>
  <c r="R28" i="2"/>
  <c r="R29" i="2"/>
  <c r="R30" i="2"/>
  <c r="R31" i="2"/>
  <c r="R32" i="2"/>
  <c r="R33" i="2"/>
  <c r="R34" i="2"/>
  <c r="R35" i="2"/>
  <c r="R36" i="2"/>
  <c r="R37" i="2"/>
  <c r="R38" i="2"/>
  <c r="R39" i="2"/>
  <c r="R40" i="2"/>
  <c r="R41" i="2"/>
  <c r="R42" i="2"/>
  <c r="R43" i="2"/>
  <c r="R44" i="2"/>
  <c r="R45" i="2"/>
  <c r="N22" i="2"/>
  <c r="N23" i="2"/>
  <c r="N24" i="2"/>
  <c r="N25" i="2"/>
  <c r="N26" i="2"/>
  <c r="N27" i="2"/>
  <c r="N28" i="2"/>
  <c r="N29" i="2"/>
  <c r="N30" i="2"/>
  <c r="N31" i="2"/>
  <c r="N32" i="2"/>
  <c r="N33" i="2"/>
  <c r="N34" i="2"/>
  <c r="N35" i="2"/>
  <c r="N36" i="2"/>
  <c r="N37" i="2"/>
  <c r="N38" i="2"/>
  <c r="N39" i="2"/>
  <c r="N40" i="2"/>
  <c r="N41" i="2"/>
  <c r="N42" i="2"/>
  <c r="N43" i="2"/>
  <c r="N44" i="2"/>
  <c r="N45" i="2"/>
  <c r="L22" i="2"/>
  <c r="L23" i="2"/>
  <c r="L24" i="2"/>
  <c r="L25" i="2"/>
  <c r="L26" i="2"/>
  <c r="L27" i="2"/>
  <c r="L28" i="2"/>
  <c r="L29" i="2"/>
  <c r="L30" i="2"/>
  <c r="L31" i="2"/>
  <c r="L32" i="2"/>
  <c r="L33" i="2"/>
  <c r="L34" i="2"/>
  <c r="L35" i="2"/>
  <c r="L36" i="2"/>
  <c r="L37" i="2"/>
  <c r="L38" i="2"/>
  <c r="L39" i="2"/>
  <c r="L40" i="2"/>
  <c r="L41" i="2"/>
  <c r="L42" i="2"/>
  <c r="L43" i="2"/>
  <c r="L44" i="2"/>
  <c r="L45" i="2"/>
  <c r="R289" i="2"/>
  <c r="S75" i="2"/>
  <c r="S139" i="2"/>
  <c r="S162" i="2"/>
  <c r="S289" i="2"/>
  <c r="V21" i="2"/>
  <c r="V47" i="2"/>
  <c r="V52" i="2"/>
  <c r="V53" i="2"/>
  <c r="V54" i="2"/>
  <c r="V55" i="2"/>
  <c r="V56" i="2"/>
  <c r="V57" i="2"/>
  <c r="V58" i="2"/>
  <c r="V59" i="2"/>
  <c r="V60" i="2"/>
  <c r="V61" i="2"/>
  <c r="V62" i="2"/>
  <c r="V63" i="2"/>
  <c r="V64" i="2"/>
  <c r="V65" i="2"/>
  <c r="V66" i="2"/>
  <c r="V67" i="2"/>
  <c r="V68" i="2"/>
  <c r="V69" i="2"/>
  <c r="V70" i="2"/>
  <c r="V51" i="2"/>
  <c r="V72" i="2"/>
  <c r="V96" i="2"/>
  <c r="V99" i="2"/>
  <c r="V100" i="2"/>
  <c r="V101" i="2"/>
  <c r="V102" i="2"/>
  <c r="V103" i="2"/>
  <c r="V104" i="2"/>
  <c r="V105" i="2"/>
  <c r="V106" i="2"/>
  <c r="V107" i="2"/>
  <c r="V108" i="2"/>
  <c r="V109" i="2"/>
  <c r="V110" i="2"/>
  <c r="V111" i="2"/>
  <c r="V112" i="2"/>
  <c r="V113" i="2"/>
  <c r="V114" i="2"/>
  <c r="V115" i="2"/>
  <c r="V116" i="2"/>
  <c r="V117" i="2"/>
  <c r="V98" i="2"/>
  <c r="V119" i="2"/>
  <c r="V139" i="2"/>
  <c r="V143" i="2"/>
  <c r="V162" i="2"/>
  <c r="V167" i="2"/>
  <c r="V281" i="2"/>
  <c r="V287" i="2"/>
  <c r="V289" i="2"/>
  <c r="W47" i="2"/>
  <c r="W52" i="2"/>
  <c r="W53" i="2"/>
  <c r="W54" i="2"/>
  <c r="W55" i="2"/>
  <c r="W56" i="2"/>
  <c r="W57" i="2"/>
  <c r="W58" i="2"/>
  <c r="W59" i="2"/>
  <c r="W60" i="2"/>
  <c r="W61" i="2"/>
  <c r="W62" i="2"/>
  <c r="W63" i="2"/>
  <c r="W64" i="2"/>
  <c r="W65" i="2"/>
  <c r="W66" i="2"/>
  <c r="W67" i="2"/>
  <c r="W68" i="2"/>
  <c r="W69" i="2"/>
  <c r="W70" i="2"/>
  <c r="W51" i="2"/>
  <c r="W72" i="2"/>
  <c r="W96" i="2"/>
  <c r="W99" i="2"/>
  <c r="W100" i="2"/>
  <c r="W101" i="2"/>
  <c r="W102" i="2"/>
  <c r="W103" i="2"/>
  <c r="W104" i="2"/>
  <c r="W105" i="2"/>
  <c r="W106" i="2"/>
  <c r="W107" i="2"/>
  <c r="W108" i="2"/>
  <c r="W109" i="2"/>
  <c r="W110" i="2"/>
  <c r="W111" i="2"/>
  <c r="W112" i="2"/>
  <c r="W113" i="2"/>
  <c r="W114" i="2"/>
  <c r="W115" i="2"/>
  <c r="W116" i="2"/>
  <c r="W117" i="2"/>
  <c r="W98" i="2"/>
  <c r="W119" i="2"/>
  <c r="W139" i="2"/>
  <c r="W143" i="2"/>
  <c r="T162" i="2"/>
  <c r="W162" i="2"/>
  <c r="W167" i="2"/>
  <c r="U174" i="2"/>
  <c r="W174" i="2"/>
  <c r="W191" i="2"/>
  <c r="W280" i="2"/>
  <c r="W287" i="2"/>
  <c r="W289" i="2"/>
  <c r="W285" i="2"/>
  <c r="W274" i="2"/>
  <c r="W246" i="2"/>
  <c r="W199" i="2"/>
  <c r="W184" i="2"/>
  <c r="W153" i="2"/>
  <c r="T141" i="2"/>
  <c r="T122" i="2"/>
  <c r="T267" i="2"/>
  <c r="T268" i="2"/>
  <c r="T269" i="2"/>
  <c r="T270" i="2"/>
  <c r="T271" i="2"/>
  <c r="T272" i="2"/>
  <c r="T273" i="2"/>
  <c r="T274" i="2"/>
  <c r="T275" i="2"/>
  <c r="T276" i="2"/>
  <c r="T277" i="2"/>
  <c r="T278" i="2"/>
  <c r="T279" i="2"/>
  <c r="T281" i="2"/>
  <c r="T282" i="2"/>
  <c r="T283" i="2"/>
  <c r="T284" i="2"/>
  <c r="T285" i="2"/>
  <c r="T243" i="2"/>
  <c r="T244" i="2"/>
  <c r="T245" i="2"/>
  <c r="T246" i="2"/>
  <c r="T247" i="2"/>
  <c r="T248" i="2"/>
  <c r="T249" i="2"/>
  <c r="T250" i="2"/>
  <c r="T251" i="2"/>
  <c r="T252" i="2"/>
  <c r="T253" i="2"/>
  <c r="T254" i="2"/>
  <c r="T255" i="2"/>
  <c r="T256" i="2"/>
  <c r="T257" i="2"/>
  <c r="T258" i="2"/>
  <c r="T259" i="2"/>
  <c r="T260" i="2"/>
  <c r="T261" i="2"/>
  <c r="T242" i="2"/>
  <c r="T237" i="2"/>
  <c r="T219" i="2"/>
  <c r="T220" i="2"/>
  <c r="T221" i="2"/>
  <c r="T222" i="2"/>
  <c r="T223" i="2"/>
  <c r="T224" i="2"/>
  <c r="T225" i="2"/>
  <c r="T226" i="2"/>
  <c r="T227" i="2"/>
  <c r="T228" i="2"/>
  <c r="T229" i="2"/>
  <c r="T230" i="2"/>
  <c r="T231" i="2"/>
  <c r="T232" i="2"/>
  <c r="T233" i="2"/>
  <c r="T234" i="2"/>
  <c r="T235" i="2"/>
  <c r="T236" i="2"/>
  <c r="T218" i="2"/>
  <c r="T195" i="2"/>
  <c r="T196" i="2"/>
  <c r="T197" i="2"/>
  <c r="T198" i="2"/>
  <c r="T199" i="2"/>
  <c r="T200" i="2"/>
  <c r="T201" i="2"/>
  <c r="T202" i="2"/>
  <c r="T203" i="2"/>
  <c r="T204" i="2"/>
  <c r="T205" i="2"/>
  <c r="T206" i="2"/>
  <c r="T207" i="2"/>
  <c r="T208" i="2"/>
  <c r="T209" i="2"/>
  <c r="T210" i="2"/>
  <c r="T211" i="2"/>
  <c r="T212" i="2"/>
  <c r="T213" i="2"/>
  <c r="T171" i="2"/>
  <c r="T172" i="2"/>
  <c r="T173" i="2"/>
  <c r="T175" i="2"/>
  <c r="T176" i="2"/>
  <c r="T177" i="2"/>
  <c r="T178" i="2"/>
  <c r="T179" i="2"/>
  <c r="T180" i="2"/>
  <c r="T181" i="2"/>
  <c r="T182" i="2"/>
  <c r="T183" i="2"/>
  <c r="T184" i="2"/>
  <c r="T185" i="2"/>
  <c r="T186" i="2"/>
  <c r="T187" i="2"/>
  <c r="T188" i="2"/>
  <c r="T189" i="2"/>
  <c r="T170" i="2"/>
  <c r="T194" i="2"/>
  <c r="T165" i="2"/>
  <c r="T147" i="2"/>
  <c r="T148" i="2"/>
  <c r="T149" i="2"/>
  <c r="T150" i="2"/>
  <c r="T151" i="2"/>
  <c r="T152" i="2"/>
  <c r="T153" i="2"/>
  <c r="T154" i="2"/>
  <c r="T155" i="2"/>
  <c r="T156" i="2"/>
  <c r="T157" i="2"/>
  <c r="T158" i="2"/>
  <c r="T159" i="2"/>
  <c r="T160" i="2"/>
  <c r="T161" i="2"/>
  <c r="T163" i="2"/>
  <c r="T164" i="2"/>
  <c r="T146" i="2"/>
  <c r="T123" i="2"/>
  <c r="T124" i="2"/>
  <c r="T125" i="2"/>
  <c r="T126" i="2"/>
  <c r="T127" i="2"/>
  <c r="T128" i="2"/>
  <c r="T129" i="2"/>
  <c r="T130" i="2"/>
  <c r="T131" i="2"/>
  <c r="T132" i="2"/>
  <c r="T133" i="2"/>
  <c r="T134" i="2"/>
  <c r="T135" i="2"/>
  <c r="T136" i="2"/>
  <c r="T137" i="2"/>
  <c r="T138" i="2"/>
  <c r="T140" i="2"/>
  <c r="I267" i="2"/>
  <c r="I268" i="2"/>
  <c r="I269" i="2"/>
  <c r="I270" i="2"/>
  <c r="I271" i="2"/>
  <c r="I272" i="2"/>
  <c r="I273" i="2"/>
  <c r="I274" i="2"/>
  <c r="I275" i="2"/>
  <c r="I276" i="2"/>
  <c r="I277" i="2"/>
  <c r="I278" i="2"/>
  <c r="I279" i="2"/>
  <c r="I280" i="2"/>
  <c r="I281" i="2"/>
  <c r="I282" i="2"/>
  <c r="I283" i="2"/>
  <c r="I284" i="2"/>
  <c r="I285" i="2"/>
  <c r="I266" i="2"/>
  <c r="I261" i="2"/>
  <c r="I243" i="2"/>
  <c r="I244" i="2"/>
  <c r="I245" i="2"/>
  <c r="I246" i="2"/>
  <c r="I247" i="2"/>
  <c r="I248" i="2"/>
  <c r="I249" i="2"/>
  <c r="I250" i="2"/>
  <c r="I251" i="2"/>
  <c r="I252" i="2"/>
  <c r="I253" i="2"/>
  <c r="I254" i="2"/>
  <c r="I255" i="2"/>
  <c r="I256" i="2"/>
  <c r="I257" i="2"/>
  <c r="I258" i="2"/>
  <c r="I259" i="2"/>
  <c r="I260" i="2"/>
  <c r="I242" i="2"/>
  <c r="I237" i="2"/>
  <c r="I219" i="2"/>
  <c r="I220" i="2"/>
  <c r="I221" i="2"/>
  <c r="I222" i="2"/>
  <c r="I223" i="2"/>
  <c r="I224" i="2"/>
  <c r="I225" i="2"/>
  <c r="I226" i="2"/>
  <c r="I227" i="2"/>
  <c r="I228" i="2"/>
  <c r="I229" i="2"/>
  <c r="I230" i="2"/>
  <c r="I231" i="2"/>
  <c r="I232" i="2"/>
  <c r="I233" i="2"/>
  <c r="I234" i="2"/>
  <c r="I235" i="2"/>
  <c r="I236" i="2"/>
  <c r="I218" i="2"/>
  <c r="I213" i="2"/>
  <c r="I195" i="2"/>
  <c r="I196" i="2"/>
  <c r="I197" i="2"/>
  <c r="I198" i="2"/>
  <c r="I199" i="2"/>
  <c r="I200" i="2"/>
  <c r="I201" i="2"/>
  <c r="I202" i="2"/>
  <c r="I203" i="2"/>
  <c r="I204" i="2"/>
  <c r="I205" i="2"/>
  <c r="I206" i="2"/>
  <c r="I207" i="2"/>
  <c r="I208" i="2"/>
  <c r="I209" i="2"/>
  <c r="I210" i="2"/>
  <c r="I211" i="2"/>
  <c r="I212" i="2"/>
  <c r="I194" i="2"/>
  <c r="I189" i="2"/>
  <c r="I170" i="2"/>
  <c r="I171" i="2"/>
  <c r="I172" i="2"/>
  <c r="I173" i="2"/>
  <c r="I174" i="2"/>
  <c r="I175" i="2"/>
  <c r="I176" i="2"/>
  <c r="I177" i="2"/>
  <c r="I178" i="2"/>
  <c r="I179" i="2"/>
  <c r="I180" i="2"/>
  <c r="I181" i="2"/>
  <c r="I182" i="2"/>
  <c r="I183" i="2"/>
  <c r="I184" i="2"/>
  <c r="I185" i="2"/>
  <c r="I186" i="2"/>
  <c r="I187" i="2"/>
  <c r="I188" i="2"/>
  <c r="I165" i="2"/>
  <c r="I147" i="2"/>
  <c r="I148" i="2"/>
  <c r="I149" i="2"/>
  <c r="I150" i="2"/>
  <c r="I151" i="2"/>
  <c r="I152" i="2"/>
  <c r="I153" i="2"/>
  <c r="I154" i="2"/>
  <c r="I155" i="2"/>
  <c r="I156" i="2"/>
  <c r="I157" i="2"/>
  <c r="I158" i="2"/>
  <c r="I159" i="2"/>
  <c r="I160" i="2"/>
  <c r="I161" i="2"/>
  <c r="I162" i="2"/>
  <c r="I163" i="2"/>
  <c r="I164" i="2"/>
  <c r="I146" i="2"/>
  <c r="I141" i="2"/>
  <c r="I123" i="2"/>
  <c r="I124" i="2"/>
  <c r="I125" i="2"/>
  <c r="I126" i="2"/>
  <c r="I127" i="2"/>
  <c r="I128" i="2"/>
  <c r="I129" i="2"/>
  <c r="I130" i="2"/>
  <c r="I131" i="2"/>
  <c r="I132" i="2"/>
  <c r="I133" i="2"/>
  <c r="I134" i="2"/>
  <c r="I135" i="2"/>
  <c r="I136" i="2"/>
  <c r="I137" i="2"/>
  <c r="I138" i="2"/>
  <c r="I139" i="2"/>
  <c r="I140" i="2"/>
  <c r="I122" i="2"/>
  <c r="I117" i="2"/>
  <c r="I99" i="2"/>
  <c r="I100" i="2"/>
  <c r="I101" i="2"/>
  <c r="I102" i="2"/>
  <c r="I103" i="2"/>
  <c r="I104" i="2"/>
  <c r="I105" i="2"/>
  <c r="I106" i="2"/>
  <c r="I107" i="2"/>
  <c r="I108" i="2"/>
  <c r="I109" i="2"/>
  <c r="I110" i="2"/>
  <c r="I111" i="2"/>
  <c r="I112" i="2"/>
  <c r="I113" i="2"/>
  <c r="I114" i="2"/>
  <c r="I115" i="2"/>
  <c r="I116" i="2"/>
  <c r="I52" i="2"/>
  <c r="I53" i="2"/>
  <c r="I54" i="2"/>
  <c r="I55" i="2"/>
  <c r="I56" i="2"/>
  <c r="I57" i="2"/>
  <c r="I58" i="2"/>
  <c r="I59" i="2"/>
  <c r="I60" i="2"/>
  <c r="I61" i="2"/>
  <c r="I62" i="2"/>
  <c r="I63" i="2"/>
  <c r="I64" i="2"/>
  <c r="I65" i="2"/>
  <c r="I66" i="2"/>
  <c r="I67" i="2"/>
  <c r="I68" i="2"/>
  <c r="I69" i="2"/>
  <c r="I70" i="2"/>
  <c r="I51" i="2"/>
  <c r="I22" i="2"/>
  <c r="I23" i="2"/>
  <c r="I24" i="2"/>
  <c r="I25" i="2"/>
  <c r="I26" i="2"/>
  <c r="I27" i="2"/>
  <c r="I28" i="2"/>
  <c r="I29" i="2"/>
  <c r="I30" i="2"/>
  <c r="I31" i="2"/>
  <c r="I32" i="2"/>
  <c r="I33" i="2"/>
  <c r="I34" i="2"/>
  <c r="I35" i="2"/>
  <c r="I36" i="2"/>
  <c r="I37" i="2"/>
  <c r="I38" i="2"/>
  <c r="I39" i="2"/>
  <c r="I40" i="2"/>
  <c r="I41" i="2"/>
  <c r="I42" i="2"/>
  <c r="I43" i="2"/>
  <c r="I44" i="2"/>
  <c r="I45" i="2"/>
  <c r="Q289" i="2"/>
  <c r="P289" i="2"/>
  <c r="O289" i="2"/>
  <c r="N285" i="2"/>
  <c r="R285" i="2"/>
  <c r="L285" i="2"/>
  <c r="N284" i="2"/>
  <c r="R284" i="2"/>
  <c r="L284" i="2"/>
  <c r="N283" i="2"/>
  <c r="L283" i="2"/>
  <c r="N282" i="2"/>
  <c r="R282" i="2"/>
  <c r="L282" i="2"/>
  <c r="N281" i="2"/>
  <c r="L281" i="2"/>
  <c r="N280" i="2"/>
  <c r="R280" i="2"/>
  <c r="L280" i="2"/>
  <c r="S280" i="2"/>
  <c r="V280" i="2"/>
  <c r="N279" i="2"/>
  <c r="L279" i="2"/>
  <c r="N278" i="2"/>
  <c r="R278" i="2"/>
  <c r="L278" i="2"/>
  <c r="N277" i="2"/>
  <c r="L277" i="2"/>
  <c r="N276" i="2"/>
  <c r="R276" i="2"/>
  <c r="L276" i="2"/>
  <c r="N275" i="2"/>
  <c r="L275" i="2"/>
  <c r="N274" i="2"/>
  <c r="R274" i="2"/>
  <c r="L274" i="2"/>
  <c r="N273" i="2"/>
  <c r="L273" i="2"/>
  <c r="N272" i="2"/>
  <c r="R272" i="2"/>
  <c r="L272" i="2"/>
  <c r="S272" i="2"/>
  <c r="V272" i="2"/>
  <c r="N271" i="2"/>
  <c r="L271" i="2"/>
  <c r="N270" i="2"/>
  <c r="R270" i="2"/>
  <c r="L270" i="2"/>
  <c r="N269" i="2"/>
  <c r="L269" i="2"/>
  <c r="N268" i="2"/>
  <c r="R268" i="2"/>
  <c r="L268" i="2"/>
  <c r="N267" i="2"/>
  <c r="L267" i="2"/>
  <c r="N261" i="2"/>
  <c r="R261" i="2"/>
  <c r="L261" i="2"/>
  <c r="S261" i="2"/>
  <c r="V261" i="2"/>
  <c r="N260" i="2"/>
  <c r="R260" i="2"/>
  <c r="L260" i="2"/>
  <c r="N259" i="2"/>
  <c r="R259" i="2"/>
  <c r="L259" i="2"/>
  <c r="N258" i="2"/>
  <c r="R258" i="2"/>
  <c r="L258" i="2"/>
  <c r="N257" i="2"/>
  <c r="R257" i="2"/>
  <c r="L257" i="2"/>
  <c r="S257" i="2"/>
  <c r="V257" i="2"/>
  <c r="N256" i="2"/>
  <c r="L256" i="2"/>
  <c r="N255" i="2"/>
  <c r="R255" i="2"/>
  <c r="L255" i="2"/>
  <c r="S255" i="2"/>
  <c r="V255" i="2"/>
  <c r="N254" i="2"/>
  <c r="R254" i="2"/>
  <c r="L254" i="2"/>
  <c r="N253" i="2"/>
  <c r="R253" i="2"/>
  <c r="L253" i="2"/>
  <c r="S253" i="2"/>
  <c r="V253" i="2"/>
  <c r="N252" i="2"/>
  <c r="R252" i="2"/>
  <c r="L252" i="2"/>
  <c r="N251" i="2"/>
  <c r="R251" i="2"/>
  <c r="L251" i="2"/>
  <c r="N250" i="2"/>
  <c r="R250" i="2"/>
  <c r="L250" i="2"/>
  <c r="N249" i="2"/>
  <c r="R249" i="2"/>
  <c r="L249" i="2"/>
  <c r="S249" i="2"/>
  <c r="V249" i="2"/>
  <c r="N248" i="2"/>
  <c r="L248" i="2"/>
  <c r="N247" i="2"/>
  <c r="R247" i="2"/>
  <c r="L247" i="2"/>
  <c r="S247" i="2"/>
  <c r="V247" i="2"/>
  <c r="N246" i="2"/>
  <c r="R246" i="2"/>
  <c r="L246" i="2"/>
  <c r="N245" i="2"/>
  <c r="R245" i="2"/>
  <c r="L245" i="2"/>
  <c r="S245" i="2"/>
  <c r="V245" i="2"/>
  <c r="N244" i="2"/>
  <c r="R244" i="2"/>
  <c r="L244" i="2"/>
  <c r="N243" i="2"/>
  <c r="R243" i="2"/>
  <c r="L243" i="2"/>
  <c r="N242" i="2"/>
  <c r="R242" i="2"/>
  <c r="L242" i="2"/>
  <c r="C242" i="2"/>
  <c r="L237" i="2"/>
  <c r="C237" i="2"/>
  <c r="L236" i="2"/>
  <c r="N234" i="2"/>
  <c r="R234" i="2"/>
  <c r="L234" i="2"/>
  <c r="N233" i="2"/>
  <c r="R233" i="2"/>
  <c r="L233" i="2"/>
  <c r="S233" i="2"/>
  <c r="V233" i="2"/>
  <c r="N232" i="2"/>
  <c r="R232" i="2"/>
  <c r="L232" i="2"/>
  <c r="N231" i="2"/>
  <c r="R231" i="2"/>
  <c r="L231" i="2"/>
  <c r="N230" i="2"/>
  <c r="R230" i="2"/>
  <c r="L230" i="2"/>
  <c r="N229" i="2"/>
  <c r="R229" i="2"/>
  <c r="L229" i="2"/>
  <c r="S229" i="2"/>
  <c r="V229" i="2"/>
  <c r="N228" i="2"/>
  <c r="R228" i="2"/>
  <c r="L228" i="2"/>
  <c r="N227" i="2"/>
  <c r="R227" i="2"/>
  <c r="L227" i="2"/>
  <c r="S227" i="2"/>
  <c r="V227" i="2"/>
  <c r="N226" i="2"/>
  <c r="R226" i="2"/>
  <c r="L226" i="2"/>
  <c r="N225" i="2"/>
  <c r="R225" i="2"/>
  <c r="L225" i="2"/>
  <c r="S225" i="2"/>
  <c r="V225" i="2"/>
  <c r="N224" i="2"/>
  <c r="R224" i="2"/>
  <c r="L224" i="2"/>
  <c r="N223" i="2"/>
  <c r="R223" i="2"/>
  <c r="L223" i="2"/>
  <c r="N222" i="2"/>
  <c r="R222" i="2"/>
  <c r="L222" i="2"/>
  <c r="N221" i="2"/>
  <c r="R221" i="2"/>
  <c r="L221" i="2"/>
  <c r="S221" i="2"/>
  <c r="V221" i="2"/>
  <c r="N220" i="2"/>
  <c r="R220" i="2"/>
  <c r="L220" i="2"/>
  <c r="N219" i="2"/>
  <c r="R219" i="2"/>
  <c r="L219" i="2"/>
  <c r="S219" i="2"/>
  <c r="V219" i="2"/>
  <c r="N218" i="2"/>
  <c r="R218" i="2"/>
  <c r="L218" i="2"/>
  <c r="N213" i="2"/>
  <c r="R213" i="2"/>
  <c r="L213" i="2"/>
  <c r="C213" i="2"/>
  <c r="N212" i="2"/>
  <c r="R212" i="2"/>
  <c r="L212" i="2"/>
  <c r="N211" i="2"/>
  <c r="L211" i="2"/>
  <c r="N210" i="2"/>
  <c r="R210" i="2"/>
  <c r="L210" i="2"/>
  <c r="S210" i="2"/>
  <c r="V210" i="2"/>
  <c r="N209" i="2"/>
  <c r="R209" i="2"/>
  <c r="L209" i="2"/>
  <c r="L208" i="2"/>
  <c r="N206" i="2"/>
  <c r="R206" i="2"/>
  <c r="L206" i="2"/>
  <c r="N205" i="2"/>
  <c r="R205" i="2"/>
  <c r="L205" i="2"/>
  <c r="N204" i="2"/>
  <c r="R204" i="2"/>
  <c r="L204" i="2"/>
  <c r="N203" i="2"/>
  <c r="R203" i="2"/>
  <c r="L203" i="2"/>
  <c r="S203" i="2"/>
  <c r="V203" i="2"/>
  <c r="N202" i="2"/>
  <c r="R202" i="2"/>
  <c r="L202" i="2"/>
  <c r="N201" i="2"/>
  <c r="R201" i="2"/>
  <c r="L201" i="2"/>
  <c r="S201" i="2"/>
  <c r="V201" i="2"/>
  <c r="N200" i="2"/>
  <c r="R200" i="2"/>
  <c r="L200" i="2"/>
  <c r="N199" i="2"/>
  <c r="R199" i="2"/>
  <c r="L199" i="2"/>
  <c r="S199" i="2"/>
  <c r="V199" i="2"/>
  <c r="N198" i="2"/>
  <c r="R198" i="2"/>
  <c r="L198" i="2"/>
  <c r="N197" i="2"/>
  <c r="R197" i="2"/>
  <c r="L197" i="2"/>
  <c r="N196" i="2"/>
  <c r="R196" i="2"/>
  <c r="L196" i="2"/>
  <c r="N195" i="2"/>
  <c r="R195" i="2"/>
  <c r="L195" i="2"/>
  <c r="S195" i="2"/>
  <c r="V195" i="2"/>
  <c r="N194" i="2"/>
  <c r="R194" i="2"/>
  <c r="L194" i="2"/>
  <c r="S194" i="2"/>
  <c r="V194" i="2"/>
  <c r="L189" i="2"/>
  <c r="C188" i="2"/>
  <c r="C189" i="2"/>
  <c r="N188" i="2"/>
  <c r="R188" i="2"/>
  <c r="L188" i="2"/>
  <c r="L187" i="2"/>
  <c r="N186" i="2"/>
  <c r="R186" i="2"/>
  <c r="L186" i="2"/>
  <c r="N184" i="2"/>
  <c r="R184" i="2"/>
  <c r="U184" i="2"/>
  <c r="L184" i="2"/>
  <c r="S184" i="2"/>
  <c r="V184" i="2"/>
  <c r="N183" i="2"/>
  <c r="R183" i="2"/>
  <c r="L183" i="2"/>
  <c r="L182" i="2"/>
  <c r="N182" i="2"/>
  <c r="R182" i="2"/>
  <c r="S182" i="2"/>
  <c r="V182" i="2"/>
  <c r="N181" i="2"/>
  <c r="R181" i="2"/>
  <c r="L181" i="2"/>
  <c r="N180" i="2"/>
  <c r="R180" i="2"/>
  <c r="L180" i="2"/>
  <c r="S180" i="2"/>
  <c r="V180" i="2"/>
  <c r="N179" i="2"/>
  <c r="R179" i="2"/>
  <c r="L179" i="2"/>
  <c r="N178" i="2"/>
  <c r="R178" i="2"/>
  <c r="U178" i="2"/>
  <c r="W178" i="2"/>
  <c r="L178" i="2"/>
  <c r="S178" i="2"/>
  <c r="V178" i="2"/>
  <c r="N177" i="2"/>
  <c r="R177" i="2"/>
  <c r="L177" i="2"/>
  <c r="N176" i="2"/>
  <c r="R176" i="2"/>
  <c r="U176" i="2"/>
  <c r="L176" i="2"/>
  <c r="S176" i="2"/>
  <c r="V176" i="2"/>
  <c r="N175" i="2"/>
  <c r="R175" i="2"/>
  <c r="L175" i="2"/>
  <c r="L174" i="2"/>
  <c r="N174" i="2"/>
  <c r="R174" i="2"/>
  <c r="S174" i="2"/>
  <c r="V174" i="2"/>
  <c r="N173" i="2"/>
  <c r="R173" i="2"/>
  <c r="L173" i="2"/>
  <c r="N172" i="2"/>
  <c r="R172" i="2"/>
  <c r="L172" i="2"/>
  <c r="S172" i="2"/>
  <c r="V172" i="2"/>
  <c r="N171" i="2"/>
  <c r="R171" i="2"/>
  <c r="L171" i="2"/>
  <c r="N170" i="2"/>
  <c r="R170" i="2"/>
  <c r="U170" i="2"/>
  <c r="W170" i="2"/>
  <c r="L170" i="2"/>
  <c r="S170" i="2"/>
  <c r="V170" i="2"/>
  <c r="R168" i="2"/>
  <c r="R166" i="2"/>
  <c r="N165" i="2"/>
  <c r="R165" i="2"/>
  <c r="L165" i="2"/>
  <c r="N164" i="2"/>
  <c r="R164" i="2"/>
  <c r="U164" i="2"/>
  <c r="W164" i="2"/>
  <c r="L164" i="2"/>
  <c r="S164" i="2"/>
  <c r="V164" i="2"/>
  <c r="N163" i="2"/>
  <c r="R163" i="2"/>
  <c r="L163" i="2"/>
  <c r="N162" i="2"/>
  <c r="L162" i="2"/>
  <c r="N161" i="2"/>
  <c r="R161" i="2"/>
  <c r="L161" i="2"/>
  <c r="L160" i="2"/>
  <c r="N160" i="2"/>
  <c r="R160" i="2"/>
  <c r="S160" i="2"/>
  <c r="V160" i="2"/>
  <c r="N159" i="2"/>
  <c r="R159" i="2"/>
  <c r="L159" i="2"/>
  <c r="N158" i="2"/>
  <c r="R158" i="2"/>
  <c r="L158" i="2"/>
  <c r="S158" i="2"/>
  <c r="V158" i="2"/>
  <c r="N157" i="2"/>
  <c r="R157" i="2"/>
  <c r="L157" i="2"/>
  <c r="N156" i="2"/>
  <c r="R156" i="2"/>
  <c r="U156" i="2"/>
  <c r="W156" i="2"/>
  <c r="L156" i="2"/>
  <c r="S156" i="2"/>
  <c r="V156" i="2"/>
  <c r="N155" i="2"/>
  <c r="R155" i="2"/>
  <c r="L155" i="2"/>
  <c r="N154" i="2"/>
  <c r="R154" i="2"/>
  <c r="U154" i="2"/>
  <c r="L154" i="2"/>
  <c r="S154" i="2"/>
  <c r="V154" i="2"/>
  <c r="N153" i="2"/>
  <c r="R153" i="2"/>
  <c r="L153" i="2"/>
  <c r="L152" i="2"/>
  <c r="N152" i="2"/>
  <c r="R152" i="2"/>
  <c r="S152" i="2"/>
  <c r="V152" i="2"/>
  <c r="N151" i="2"/>
  <c r="R151" i="2"/>
  <c r="L151" i="2"/>
  <c r="N150" i="2"/>
  <c r="R150" i="2"/>
  <c r="L150" i="2"/>
  <c r="S150" i="2"/>
  <c r="V150" i="2"/>
  <c r="N149" i="2"/>
  <c r="R149" i="2"/>
  <c r="L149" i="2"/>
  <c r="N148" i="2"/>
  <c r="R148" i="2"/>
  <c r="U148" i="2"/>
  <c r="W148" i="2"/>
  <c r="L148" i="2"/>
  <c r="S148" i="2"/>
  <c r="V148" i="2"/>
  <c r="N147" i="2"/>
  <c r="R147" i="2"/>
  <c r="L147" i="2"/>
  <c r="N146" i="2"/>
  <c r="R146" i="2"/>
  <c r="U146" i="2"/>
  <c r="L146" i="2"/>
  <c r="S146" i="2"/>
  <c r="V146" i="2"/>
  <c r="R142" i="2"/>
  <c r="L141" i="2"/>
  <c r="L140" i="2"/>
  <c r="N140" i="2"/>
  <c r="R140" i="2"/>
  <c r="S140" i="2"/>
  <c r="V140" i="2"/>
  <c r="N139" i="2"/>
  <c r="N138" i="2"/>
  <c r="R138" i="2"/>
  <c r="L138" i="2"/>
  <c r="N137" i="2"/>
  <c r="R137" i="2"/>
  <c r="U137" i="2"/>
  <c r="L137" i="2"/>
  <c r="S137" i="2"/>
  <c r="V137" i="2"/>
  <c r="N136" i="2"/>
  <c r="R136" i="2"/>
  <c r="L136" i="2"/>
  <c r="L135" i="2"/>
  <c r="N135" i="2"/>
  <c r="R135" i="2"/>
  <c r="S135" i="2"/>
  <c r="V135" i="2"/>
  <c r="N134" i="2"/>
  <c r="R134" i="2"/>
  <c r="L134" i="2"/>
  <c r="N133" i="2"/>
  <c r="R133" i="2"/>
  <c r="L133" i="2"/>
  <c r="S133" i="2"/>
  <c r="V133" i="2"/>
  <c r="N132" i="2"/>
  <c r="R132" i="2"/>
  <c r="L132" i="2"/>
  <c r="N131" i="2"/>
  <c r="R131" i="2"/>
  <c r="U131" i="2"/>
  <c r="W131" i="2"/>
  <c r="L131" i="2"/>
  <c r="S131" i="2"/>
  <c r="V131" i="2"/>
  <c r="N130" i="2"/>
  <c r="R130" i="2"/>
  <c r="L130" i="2"/>
  <c r="N129" i="2"/>
  <c r="R129" i="2"/>
  <c r="U129" i="2"/>
  <c r="L129" i="2"/>
  <c r="S129" i="2"/>
  <c r="V129" i="2"/>
  <c r="N128" i="2"/>
  <c r="R128" i="2"/>
  <c r="L128" i="2"/>
  <c r="N127" i="2"/>
  <c r="L127" i="2"/>
  <c r="N126" i="2"/>
  <c r="R126" i="2"/>
  <c r="L126" i="2"/>
  <c r="S126" i="2"/>
  <c r="V126" i="2"/>
  <c r="N125" i="2"/>
  <c r="L125" i="2"/>
  <c r="N124" i="2"/>
  <c r="R124" i="2"/>
  <c r="L124" i="2"/>
  <c r="S124" i="2"/>
  <c r="V124" i="2"/>
  <c r="N123" i="2"/>
  <c r="L123" i="2"/>
  <c r="N122" i="2"/>
  <c r="R122" i="2"/>
  <c r="L122" i="2"/>
  <c r="S122" i="2"/>
  <c r="V122" i="2"/>
  <c r="M117" i="2"/>
  <c r="M94" i="2"/>
  <c r="M93" i="2"/>
  <c r="M84" i="2"/>
  <c r="M78" i="2"/>
  <c r="M70" i="2"/>
  <c r="M69" i="2"/>
  <c r="M64" i="2"/>
  <c r="M63" i="2"/>
  <c r="M62" i="2"/>
  <c r="M61" i="2"/>
  <c r="M60" i="2"/>
  <c r="M59" i="2"/>
  <c r="C52" i="2"/>
  <c r="M45" i="2"/>
  <c r="M44" i="2"/>
  <c r="M43" i="2"/>
  <c r="M42" i="2"/>
  <c r="M41" i="2"/>
  <c r="M40" i="2"/>
  <c r="M39" i="2"/>
  <c r="M38" i="2"/>
  <c r="M37" i="2"/>
  <c r="M36" i="2"/>
  <c r="U130" i="2"/>
  <c r="W130" i="2"/>
  <c r="U132" i="2"/>
  <c r="W132" i="2"/>
  <c r="U133" i="2"/>
  <c r="W133" i="2"/>
  <c r="U138" i="2"/>
  <c r="W138" i="2"/>
  <c r="U152" i="2"/>
  <c r="W152" i="2"/>
  <c r="U160" i="2"/>
  <c r="W160" i="2"/>
  <c r="U197" i="2"/>
  <c r="W197" i="2"/>
  <c r="U231" i="2"/>
  <c r="W231" i="2"/>
  <c r="U285" i="2"/>
  <c r="U135" i="2"/>
  <c r="W135" i="2"/>
  <c r="U171" i="2"/>
  <c r="W171" i="2"/>
  <c r="U172" i="2"/>
  <c r="W172" i="2"/>
  <c r="U177" i="2"/>
  <c r="W177" i="2"/>
  <c r="U179" i="2"/>
  <c r="W179" i="2"/>
  <c r="U180" i="2"/>
  <c r="W180" i="2"/>
  <c r="U199" i="2"/>
  <c r="U223" i="2"/>
  <c r="W223" i="2"/>
  <c r="U233" i="2"/>
  <c r="W233" i="2"/>
  <c r="U243" i="2"/>
  <c r="W243" i="2"/>
  <c r="U251" i="2"/>
  <c r="W251" i="2"/>
  <c r="U259" i="2"/>
  <c r="W259" i="2"/>
  <c r="U182" i="2"/>
  <c r="W182" i="2"/>
  <c r="U186" i="2"/>
  <c r="W186" i="2"/>
  <c r="U225" i="2"/>
  <c r="W225" i="2"/>
  <c r="U245" i="2"/>
  <c r="W245" i="2"/>
  <c r="U253" i="2"/>
  <c r="W253" i="2"/>
  <c r="U261" i="2"/>
  <c r="W261" i="2"/>
  <c r="N141" i="2"/>
  <c r="N185" i="2"/>
  <c r="N187" i="2"/>
  <c r="N189" i="2"/>
  <c r="N207" i="2"/>
  <c r="N208" i="2"/>
  <c r="N235" i="2"/>
  <c r="N236" i="2"/>
  <c r="N237" i="2"/>
  <c r="N266" i="2"/>
  <c r="U147" i="2"/>
  <c r="W147" i="2"/>
  <c r="U149" i="2"/>
  <c r="W149" i="2"/>
  <c r="U150" i="2"/>
  <c r="W150" i="2"/>
  <c r="U155" i="2"/>
  <c r="W155" i="2"/>
  <c r="U157" i="2"/>
  <c r="W157" i="2"/>
  <c r="U158" i="2"/>
  <c r="W158" i="2"/>
  <c r="W163" i="2"/>
  <c r="U165" i="2"/>
  <c r="W165" i="2"/>
  <c r="U205" i="2"/>
  <c r="W205" i="2"/>
  <c r="L139" i="2"/>
  <c r="U195" i="2"/>
  <c r="S202" i="2"/>
  <c r="V202" i="2"/>
  <c r="U203" i="2"/>
  <c r="S209" i="2"/>
  <c r="V209" i="2"/>
  <c r="U210" i="2"/>
  <c r="W210" i="2"/>
  <c r="S212" i="2"/>
  <c r="V212" i="2"/>
  <c r="S220" i="2"/>
  <c r="V220" i="2"/>
  <c r="U221" i="2"/>
  <c r="S228" i="2"/>
  <c r="V228" i="2"/>
  <c r="U229" i="2"/>
  <c r="L235" i="2"/>
  <c r="R248" i="2"/>
  <c r="S248" i="2"/>
  <c r="V248" i="2"/>
  <c r="U249" i="2"/>
  <c r="R256" i="2"/>
  <c r="S256" i="2"/>
  <c r="V256" i="2"/>
  <c r="U257" i="2"/>
  <c r="U268" i="2"/>
  <c r="W268" i="2"/>
  <c r="R273" i="2"/>
  <c r="S273" i="2"/>
  <c r="V273" i="2"/>
  <c r="U276" i="2"/>
  <c r="W276" i="2"/>
  <c r="R281" i="2"/>
  <c r="S284" i="2"/>
  <c r="V284" i="2"/>
  <c r="R123" i="2"/>
  <c r="S123" i="2"/>
  <c r="V123" i="2"/>
  <c r="R125" i="2"/>
  <c r="S125" i="2"/>
  <c r="V125" i="2"/>
  <c r="R127" i="2"/>
  <c r="S127" i="2"/>
  <c r="V127" i="2"/>
  <c r="S128" i="2"/>
  <c r="V128" i="2"/>
  <c r="S136" i="2"/>
  <c r="V136" i="2"/>
  <c r="W137" i="2"/>
  <c r="S153" i="2"/>
  <c r="V153" i="2"/>
  <c r="S161" i="2"/>
  <c r="V161" i="2"/>
  <c r="S175" i="2"/>
  <c r="V175" i="2"/>
  <c r="W176" i="2"/>
  <c r="S183" i="2"/>
  <c r="V183" i="2"/>
  <c r="L185" i="2"/>
  <c r="S197" i="2"/>
  <c r="V197" i="2"/>
  <c r="S205" i="2"/>
  <c r="V205" i="2"/>
  <c r="S223" i="2"/>
  <c r="V223" i="2"/>
  <c r="S231" i="2"/>
  <c r="V231" i="2"/>
  <c r="S243" i="2"/>
  <c r="V243" i="2"/>
  <c r="S251" i="2"/>
  <c r="V251" i="2"/>
  <c r="S259" i="2"/>
  <c r="V259" i="2"/>
  <c r="S274" i="2"/>
  <c r="V274" i="2"/>
  <c r="S282" i="2"/>
  <c r="V282" i="2"/>
  <c r="S200" i="2"/>
  <c r="V200" i="2"/>
  <c r="U201" i="2"/>
  <c r="W201" i="2"/>
  <c r="L207" i="2"/>
  <c r="S213" i="2"/>
  <c r="V213" i="2"/>
  <c r="S218" i="2"/>
  <c r="V218" i="2"/>
  <c r="U219" i="2"/>
  <c r="S226" i="2"/>
  <c r="V226" i="2"/>
  <c r="U227" i="2"/>
  <c r="S234" i="2"/>
  <c r="V234" i="2"/>
  <c r="S246" i="2"/>
  <c r="V246" i="2"/>
  <c r="U247" i="2"/>
  <c r="W247" i="2"/>
  <c r="S254" i="2"/>
  <c r="V254" i="2"/>
  <c r="U255" i="2"/>
  <c r="R271" i="2"/>
  <c r="U274" i="2"/>
  <c r="R279" i="2"/>
  <c r="S279" i="2"/>
  <c r="U282" i="2"/>
  <c r="W282" i="2"/>
  <c r="S134" i="2"/>
  <c r="V134" i="2"/>
  <c r="S151" i="2"/>
  <c r="V151" i="2"/>
  <c r="S159" i="2"/>
  <c r="V159" i="2"/>
  <c r="S173" i="2"/>
  <c r="V173" i="2"/>
  <c r="S181" i="2"/>
  <c r="V181" i="2"/>
  <c r="S198" i="2"/>
  <c r="V198" i="2"/>
  <c r="S206" i="2"/>
  <c r="V206" i="2"/>
  <c r="R211" i="2"/>
  <c r="S224" i="2"/>
  <c r="V224" i="2"/>
  <c r="S232" i="2"/>
  <c r="V232" i="2"/>
  <c r="S244" i="2"/>
  <c r="V244" i="2"/>
  <c r="S252" i="2"/>
  <c r="V252" i="2"/>
  <c r="S260" i="2"/>
  <c r="V260" i="2"/>
  <c r="L266" i="2"/>
  <c r="R269" i="2"/>
  <c r="U272" i="2"/>
  <c r="W272" i="2"/>
  <c r="R277" i="2"/>
  <c r="W129" i="2"/>
  <c r="S132" i="2"/>
  <c r="V132" i="2"/>
  <c r="W146" i="2"/>
  <c r="S149" i="2"/>
  <c r="V149" i="2"/>
  <c r="W154" i="2"/>
  <c r="S157" i="2"/>
  <c r="V157" i="2"/>
  <c r="S165" i="2"/>
  <c r="V165" i="2"/>
  <c r="S171" i="2"/>
  <c r="V171" i="2"/>
  <c r="S179" i="2"/>
  <c r="V179" i="2"/>
  <c r="S186" i="2"/>
  <c r="V186" i="2"/>
  <c r="W195" i="2"/>
  <c r="W203" i="2"/>
  <c r="W221" i="2"/>
  <c r="W229" i="2"/>
  <c r="W249" i="2"/>
  <c r="W257" i="2"/>
  <c r="S270" i="2"/>
  <c r="V270" i="2"/>
  <c r="S278" i="2"/>
  <c r="V278" i="2"/>
  <c r="S196" i="2"/>
  <c r="V196" i="2"/>
  <c r="S204" i="2"/>
  <c r="V204" i="2"/>
  <c r="S222" i="2"/>
  <c r="V222" i="2"/>
  <c r="S230" i="2"/>
  <c r="V230" i="2"/>
  <c r="S242" i="2"/>
  <c r="V242" i="2"/>
  <c r="S250" i="2"/>
  <c r="V250" i="2"/>
  <c r="S258" i="2"/>
  <c r="V258" i="2"/>
  <c r="R267" i="2"/>
  <c r="S267" i="2"/>
  <c r="V267" i="2"/>
  <c r="U270" i="2"/>
  <c r="W270" i="2"/>
  <c r="R275" i="2"/>
  <c r="S275" i="2"/>
  <c r="V275" i="2"/>
  <c r="U278" i="2"/>
  <c r="W278" i="2"/>
  <c r="R283" i="2"/>
  <c r="S283" i="2"/>
  <c r="V283" i="2"/>
  <c r="S130" i="2"/>
  <c r="V130" i="2"/>
  <c r="S138" i="2"/>
  <c r="V138" i="2"/>
  <c r="S147" i="2"/>
  <c r="V147" i="2"/>
  <c r="S155" i="2"/>
  <c r="V155" i="2"/>
  <c r="S163" i="2"/>
  <c r="V163" i="2"/>
  <c r="S177" i="2"/>
  <c r="V177" i="2"/>
  <c r="S188" i="2"/>
  <c r="V188" i="2"/>
  <c r="W219" i="2"/>
  <c r="W227" i="2"/>
  <c r="W255" i="2"/>
  <c r="S268" i="2"/>
  <c r="V268" i="2"/>
  <c r="S276" i="2"/>
  <c r="V276" i="2"/>
  <c r="S285" i="2"/>
  <c r="V285" i="2"/>
  <c r="U271" i="2"/>
  <c r="W271" i="2"/>
  <c r="U256" i="2"/>
  <c r="W256" i="2"/>
  <c r="U283" i="2"/>
  <c r="W283" i="2"/>
  <c r="U267" i="2"/>
  <c r="W267" i="2"/>
  <c r="U275" i="2"/>
  <c r="W275" i="2"/>
  <c r="U181" i="2"/>
  <c r="W181" i="2"/>
  <c r="U196" i="2"/>
  <c r="W196" i="2"/>
  <c r="U269" i="2"/>
  <c r="W269" i="2"/>
  <c r="R185" i="2"/>
  <c r="S185" i="2"/>
  <c r="V185" i="2"/>
  <c r="U244" i="2"/>
  <c r="W244" i="2"/>
  <c r="U188" i="2"/>
  <c r="W188" i="2"/>
  <c r="R189" i="2"/>
  <c r="S189" i="2"/>
  <c r="V189" i="2"/>
  <c r="S277" i="2"/>
  <c r="V277" i="2"/>
  <c r="U159" i="2"/>
  <c r="W159" i="2"/>
  <c r="U183" i="2"/>
  <c r="W183" i="2"/>
  <c r="U260" i="2"/>
  <c r="W260" i="2"/>
  <c r="U140" i="2"/>
  <c r="W140" i="2"/>
  <c r="U124" i="2"/>
  <c r="W124" i="2"/>
  <c r="R235" i="2"/>
  <c r="S235" i="2"/>
  <c r="V235" i="2"/>
  <c r="U220" i="2"/>
  <c r="W220" i="2"/>
  <c r="U281" i="2"/>
  <c r="W281" i="2"/>
  <c r="U173" i="2"/>
  <c r="W173" i="2"/>
  <c r="U151" i="2"/>
  <c r="W151" i="2"/>
  <c r="U134" i="2"/>
  <c r="W134" i="2"/>
  <c r="U258" i="2"/>
  <c r="W258" i="2"/>
  <c r="U242" i="2"/>
  <c r="W242" i="2"/>
  <c r="U230" i="2"/>
  <c r="W230" i="2"/>
  <c r="U204" i="2"/>
  <c r="W204" i="2"/>
  <c r="U194" i="2"/>
  <c r="W194" i="2"/>
  <c r="U175" i="2"/>
  <c r="W175" i="2"/>
  <c r="U161" i="2"/>
  <c r="W161" i="2"/>
  <c r="U136" i="2"/>
  <c r="W136" i="2"/>
  <c r="U211" i="2"/>
  <c r="W211" i="2"/>
  <c r="U254" i="2"/>
  <c r="W254" i="2"/>
  <c r="U246" i="2"/>
  <c r="U213" i="2"/>
  <c r="W213" i="2"/>
  <c r="R237" i="2"/>
  <c r="S237" i="2"/>
  <c r="V237" i="2"/>
  <c r="V263" i="2"/>
  <c r="S271" i="2"/>
  <c r="V271" i="2"/>
  <c r="U222" i="2"/>
  <c r="W222" i="2"/>
  <c r="U125" i="2"/>
  <c r="W125" i="2"/>
  <c r="U224" i="2"/>
  <c r="W224" i="2"/>
  <c r="U206" i="2"/>
  <c r="W206" i="2"/>
  <c r="U248" i="2"/>
  <c r="W248" i="2"/>
  <c r="U228" i="2"/>
  <c r="W228" i="2"/>
  <c r="U202" i="2"/>
  <c r="W202" i="2"/>
  <c r="U273" i="2"/>
  <c r="W273" i="2"/>
  <c r="R236" i="2"/>
  <c r="U153" i="2"/>
  <c r="U128" i="2"/>
  <c r="W128" i="2"/>
  <c r="S269" i="2"/>
  <c r="V269" i="2"/>
  <c r="U252" i="2"/>
  <c r="W252" i="2"/>
  <c r="U232" i="2"/>
  <c r="W232" i="2"/>
  <c r="U198" i="2"/>
  <c r="W198" i="2"/>
  <c r="U126" i="2"/>
  <c r="W126" i="2"/>
  <c r="U122" i="2"/>
  <c r="W122" i="2"/>
  <c r="U212" i="2"/>
  <c r="W212" i="2"/>
  <c r="U209" i="2"/>
  <c r="W209" i="2"/>
  <c r="S211" i="2"/>
  <c r="V211" i="2"/>
  <c r="U250" i="2"/>
  <c r="W250" i="2"/>
  <c r="R187" i="2"/>
  <c r="R141" i="2"/>
  <c r="S141" i="2"/>
  <c r="V141" i="2"/>
  <c r="U123" i="2"/>
  <c r="W123" i="2"/>
  <c r="U277" i="2"/>
  <c r="W277" i="2"/>
  <c r="U234" i="2"/>
  <c r="W234" i="2"/>
  <c r="U226" i="2"/>
  <c r="W226" i="2"/>
  <c r="U218" i="2"/>
  <c r="W218" i="2"/>
  <c r="R207" i="2"/>
  <c r="S207" i="2"/>
  <c r="V207" i="2"/>
  <c r="U200" i="2"/>
  <c r="W200" i="2"/>
  <c r="U284" i="2"/>
  <c r="W284" i="2"/>
  <c r="R208" i="2"/>
  <c r="U208" i="2"/>
  <c r="W208" i="2"/>
  <c r="U187" i="2"/>
  <c r="W187" i="2"/>
  <c r="U235" i="2"/>
  <c r="W235" i="2"/>
  <c r="U236" i="2"/>
  <c r="W236" i="2"/>
  <c r="U237" i="2"/>
  <c r="W237" i="2"/>
  <c r="W239" i="2"/>
  <c r="W263" i="2"/>
  <c r="U279" i="2"/>
  <c r="U185" i="2"/>
  <c r="W185" i="2"/>
  <c r="S208" i="2"/>
  <c r="V208" i="2"/>
  <c r="V215" i="2"/>
  <c r="S187" i="2"/>
  <c r="V187" i="2"/>
  <c r="V191" i="2"/>
  <c r="S236" i="2"/>
  <c r="V236" i="2"/>
  <c r="V239" i="2"/>
  <c r="U127" i="2"/>
  <c r="W127" i="2"/>
  <c r="U141" i="2"/>
  <c r="W141" i="2"/>
  <c r="U207" i="2"/>
  <c r="W207" i="2"/>
  <c r="W215" i="2"/>
  <c r="U189" i="2"/>
  <c r="W189" i="2"/>
  <c r="I75" i="2"/>
  <c r="I76" i="2"/>
  <c r="I77" i="2"/>
  <c r="I78" i="2"/>
  <c r="I79" i="2"/>
  <c r="I80" i="2"/>
  <c r="I81" i="2"/>
  <c r="I82" i="2"/>
  <c r="I83" i="2"/>
  <c r="I84" i="2"/>
  <c r="I85" i="2"/>
  <c r="I86" i="2"/>
  <c r="I87" i="2"/>
  <c r="I88" i="2"/>
  <c r="I89" i="2"/>
  <c r="I90" i="2"/>
  <c r="I91" i="2"/>
  <c r="I92" i="2"/>
  <c r="I93" i="2"/>
  <c r="I94" i="2"/>
  <c r="L76" i="2"/>
  <c r="L77" i="2"/>
  <c r="L78" i="2"/>
  <c r="L79" i="2"/>
  <c r="L80" i="2"/>
  <c r="L81" i="2"/>
  <c r="L82" i="2"/>
  <c r="L83" i="2"/>
  <c r="L84" i="2"/>
  <c r="L85" i="2"/>
  <c r="L86" i="2"/>
  <c r="L87" i="2"/>
  <c r="L88" i="2"/>
  <c r="L89" i="2"/>
  <c r="L90" i="2"/>
  <c r="L91" i="2"/>
  <c r="L92" i="2"/>
  <c r="L93" i="2"/>
  <c r="L94" i="2"/>
  <c r="I98" i="2"/>
  <c r="N98" i="2"/>
  <c r="Q7" i="2"/>
  <c r="R7" i="2"/>
  <c r="L98" i="2"/>
  <c r="T289" i="2"/>
  <c r="U289" i="2"/>
  <c r="L289" i="2"/>
  <c r="N290" i="2"/>
  <c r="L290" i="2"/>
  <c r="N289" i="2"/>
</calcChain>
</file>

<file path=xl/comments1.xml><?xml version="1.0" encoding="utf-8"?>
<comments xmlns="http://schemas.openxmlformats.org/spreadsheetml/2006/main">
  <authors>
    <author>Kristen McGill</author>
  </authors>
  <commentList>
    <comment ref="I14" authorId="0" shapeId="0">
      <text>
        <r>
          <rPr>
            <sz val="10"/>
            <color indexed="81"/>
            <rFont val="Tahoma"/>
            <family val="2"/>
          </rPr>
          <t>Foreign Exchange Rate</t>
        </r>
      </text>
    </comment>
    <comment ref="J14" authorId="0" shapeId="0">
      <text>
        <r>
          <rPr>
            <sz val="10"/>
            <color indexed="81"/>
            <rFont val="Tahoma"/>
            <family val="2"/>
          </rPr>
          <t>The destination of where the item will be delivered (typically UWO).</t>
        </r>
      </text>
    </comment>
    <comment ref="K14" authorId="0" shapeId="0">
      <text>
        <r>
          <rPr>
            <sz val="10"/>
            <color indexed="81"/>
            <rFont val="Tahoma"/>
            <family val="2"/>
          </rPr>
          <t>Retail price before discounts</t>
        </r>
      </text>
    </comment>
    <comment ref="M14" authorId="0" shapeId="0">
      <text>
        <r>
          <rPr>
            <sz val="10"/>
            <color indexed="81"/>
            <rFont val="Tahoma"/>
            <family val="2"/>
          </rPr>
          <t>Price after discounts</t>
        </r>
      </text>
    </comment>
    <comment ref="O14" authorId="0" shapeId="0">
      <text>
        <r>
          <rPr>
            <sz val="10"/>
            <color indexed="81"/>
            <rFont val="Tahoma"/>
            <family val="2"/>
          </rPr>
          <t>The costs associated with shipping the items to the Delivery Port (including insurance)</t>
        </r>
      </text>
    </comment>
    <comment ref="P14" authorId="0" shapeId="0">
      <text>
        <r>
          <rPr>
            <sz val="10"/>
            <color indexed="81"/>
            <rFont val="Tahoma"/>
            <family val="2"/>
          </rPr>
          <t>Non-infrastructure costs (i.e. certification, design fees)</t>
        </r>
      </text>
    </comment>
    <comment ref="Q14" authorId="0" shapeId="0">
      <text>
        <r>
          <rPr>
            <sz val="10"/>
            <color indexed="81"/>
            <rFont val="Tahoma"/>
            <family val="2"/>
          </rPr>
          <t>Extended warranties should be included in a separate Group/Suite, however if a warranty was not included in the original budget/application costing sheet then a new Group/Suite cannot be created, so the warranty value must be added to this column.</t>
        </r>
      </text>
    </comment>
    <comment ref="R14" authorId="0" shapeId="0">
      <text>
        <r>
          <rPr>
            <sz val="10"/>
            <color indexed="81"/>
            <rFont val="Tahoma"/>
            <family val="2"/>
          </rPr>
          <t>Per annum inflation rate</t>
        </r>
      </text>
    </comment>
  </commentList>
</comments>
</file>

<file path=xl/sharedStrings.xml><?xml version="1.0" encoding="utf-8"?>
<sst xmlns="http://schemas.openxmlformats.org/spreadsheetml/2006/main" count="787" uniqueCount="75">
  <si>
    <r>
      <t xml:space="preserve">Total </t>
    </r>
    <r>
      <rPr>
        <b/>
        <sz val="10"/>
        <color indexed="12"/>
        <rFont val="Garamond"/>
        <family val="1"/>
      </rPr>
      <t>(Tax)</t>
    </r>
  </si>
  <si>
    <t>€Euro</t>
  </si>
  <si>
    <t xml:space="preserve"> £BP</t>
  </si>
  <si>
    <t>$CAD</t>
  </si>
  <si>
    <t>$USD</t>
  </si>
  <si>
    <t>Currency</t>
  </si>
  <si>
    <t>Vendor Name</t>
  </si>
  <si>
    <t>Quote Ref.</t>
  </si>
  <si>
    <t>Item Description</t>
  </si>
  <si>
    <t>Qty</t>
  </si>
  <si>
    <t>Notes</t>
  </si>
  <si>
    <t>Transport</t>
  </si>
  <si>
    <t>Delivery</t>
  </si>
  <si>
    <t>Port</t>
  </si>
  <si>
    <t>Rate</t>
  </si>
  <si>
    <t>List Price</t>
  </si>
  <si>
    <t>Price</t>
  </si>
  <si>
    <t>List</t>
  </si>
  <si>
    <t>CAD</t>
  </si>
  <si>
    <t>Line</t>
  </si>
  <si>
    <t>SUMMARY OF FUNDS</t>
  </si>
  <si>
    <t>UWO</t>
  </si>
  <si>
    <t>Rounded</t>
  </si>
  <si>
    <t>&amp; Insur.</t>
  </si>
  <si>
    <t xml:space="preserve"> </t>
  </si>
  <si>
    <t>The University of Western Ontario</t>
  </si>
  <si>
    <t>Project Number</t>
  </si>
  <si>
    <t>Project Title</t>
  </si>
  <si>
    <t>Project Investigator</t>
  </si>
  <si>
    <t>File Number</t>
  </si>
  <si>
    <t>Revision Number</t>
  </si>
  <si>
    <t>Forex</t>
  </si>
  <si>
    <t>No.</t>
  </si>
  <si>
    <t>SUB TOTALS</t>
  </si>
  <si>
    <t>(No Tax)</t>
  </si>
  <si>
    <t>Warranty</t>
  </si>
  <si>
    <t xml:space="preserve">List </t>
  </si>
  <si>
    <t>Others</t>
  </si>
  <si>
    <t>Total Net spend</t>
  </si>
  <si>
    <t>Price Total</t>
  </si>
  <si>
    <t>Revision Date</t>
  </si>
  <si>
    <t>Price No Tax</t>
  </si>
  <si>
    <t xml:space="preserve">Pa Inflation </t>
  </si>
  <si>
    <t>TOTALS</t>
  </si>
  <si>
    <t>NOTES</t>
  </si>
  <si>
    <t>CURRENCY RATES</t>
  </si>
  <si>
    <t>Inflation</t>
  </si>
  <si>
    <t>Factor</t>
  </si>
  <si>
    <t>Discounted</t>
  </si>
  <si>
    <t>BUDGET COSTING SHEET</t>
  </si>
  <si>
    <t>Budget</t>
  </si>
  <si>
    <t>Compiled by</t>
  </si>
  <si>
    <t>Instructions</t>
  </si>
  <si>
    <t>Note: The Budget Total includes tax and inflation factors.</t>
  </si>
  <si>
    <t xml:space="preserve">Forex Rate column. </t>
  </si>
  <si>
    <t>Note: The Budget Costing Sheet is used to enter vendor quotes at the Application Stage.</t>
  </si>
  <si>
    <t>3. In the lines under the Group/Suite header, enter in the quote information for each item within the applicable Group/Suite:</t>
  </si>
  <si>
    <t>4. Once the information in 3. is entered, the Budget Total for each item will be calculated in column X and the total net spend will be summed under the SUMMARY OF FUNDS.</t>
  </si>
  <si>
    <t>2. In the highlighted cells beside each "Group Item", enter the name of the Group/Suite for all related items (i.e. Computing, Renovations, and Extended Warranty would have separate Groups/Suites).</t>
  </si>
  <si>
    <t>1. In the top left section of the Costing Sheet, enter the project information as desired.</t>
  </si>
  <si>
    <t>so the warranty value must be added to this column.</t>
  </si>
  <si>
    <r>
      <rPr>
        <u/>
        <sz val="17"/>
        <rFont val="Garamond"/>
        <family val="1"/>
      </rPr>
      <t>Inflation:</t>
    </r>
    <r>
      <rPr>
        <sz val="17"/>
        <rFont val="Garamond"/>
        <family val="1"/>
      </rPr>
      <t xml:space="preserve"> If the quote is only valid for 30 days, consider adding an inflation factor of 4.5% -&gt; This is entered in the Currency Rates table, beside "Inflation".</t>
    </r>
  </si>
  <si>
    <r>
      <rPr>
        <u/>
        <sz val="17"/>
        <rFont val="Garamond"/>
        <family val="1"/>
      </rPr>
      <t>Quote Ref.:</t>
    </r>
    <r>
      <rPr>
        <sz val="17"/>
        <rFont val="Garamond"/>
        <family val="1"/>
      </rPr>
      <t xml:space="preserve"> Enter the reference number for the quote, if applicable.</t>
    </r>
  </si>
  <si>
    <r>
      <rPr>
        <u/>
        <sz val="17"/>
        <rFont val="Garamond"/>
        <family val="1"/>
      </rPr>
      <t>Vendor Name:</t>
    </r>
    <r>
      <rPr>
        <sz val="17"/>
        <rFont val="Garamond"/>
        <family val="1"/>
      </rPr>
      <t xml:space="preserve"> Enter the name of the Vendor.</t>
    </r>
  </si>
  <si>
    <r>
      <rPr>
        <u/>
        <sz val="17"/>
        <rFont val="Garamond"/>
        <family val="1"/>
      </rPr>
      <t>Item Description:</t>
    </r>
    <r>
      <rPr>
        <sz val="17"/>
        <rFont val="Garamond"/>
        <family val="1"/>
      </rPr>
      <t xml:space="preserve"> Enter a brief description of the item.</t>
    </r>
  </si>
  <si>
    <r>
      <rPr>
        <u/>
        <sz val="17"/>
        <rFont val="Garamond"/>
        <family val="1"/>
      </rPr>
      <t>Qty:</t>
    </r>
    <r>
      <rPr>
        <sz val="17"/>
        <rFont val="Garamond"/>
        <family val="1"/>
      </rPr>
      <t xml:space="preserve"> Adjust the quantity if greater than "1".</t>
    </r>
  </si>
  <si>
    <r>
      <rPr>
        <u/>
        <sz val="17"/>
        <rFont val="Garamond"/>
        <family val="1"/>
      </rPr>
      <t>Delivery Port:</t>
    </r>
    <r>
      <rPr>
        <sz val="17"/>
        <rFont val="Garamond"/>
        <family val="1"/>
      </rPr>
      <t xml:space="preserve"> The destination of where the item will be delivered (typically UWO).</t>
    </r>
  </si>
  <si>
    <r>
      <rPr>
        <u/>
        <sz val="17"/>
        <rFont val="Garamond"/>
        <family val="1"/>
      </rPr>
      <t>List Price:</t>
    </r>
    <r>
      <rPr>
        <sz val="17"/>
        <rFont val="Garamond"/>
        <family val="1"/>
      </rPr>
      <t xml:space="preserve"> Enter the price (before discounts) for one quantity of the item. The List Price Total column will calculate the total cost for all quantities and convert to $CAD.</t>
    </r>
  </si>
  <si>
    <r>
      <rPr>
        <u/>
        <sz val="17"/>
        <rFont val="Garamond"/>
        <family val="1"/>
      </rPr>
      <t>Discounted Price:</t>
    </r>
    <r>
      <rPr>
        <sz val="17"/>
        <rFont val="Garamond"/>
        <family val="1"/>
      </rPr>
      <t xml:space="preserve"> Enter the price after any applicable discounts as quoted by the vendor (for one quantity). The Discounted Price Total column will calculate the total cost for all quantities and convert to $CAD.</t>
    </r>
  </si>
  <si>
    <r>
      <rPr>
        <u/>
        <sz val="17"/>
        <rFont val="Garamond"/>
        <family val="1"/>
      </rPr>
      <t>Others:</t>
    </r>
    <r>
      <rPr>
        <sz val="17"/>
        <rFont val="Garamond"/>
        <family val="1"/>
      </rPr>
      <t xml:space="preserve"> Enter any non-infrastructure costs included in the quote (i.e. certification, design fees). If the cost is quoted in a currency other than $CAD, multiply the cost by the exchange rate entered into the </t>
    </r>
  </si>
  <si>
    <r>
      <rPr>
        <u/>
        <sz val="17"/>
        <rFont val="Garamond"/>
        <family val="1"/>
      </rPr>
      <t>Warranty:</t>
    </r>
    <r>
      <rPr>
        <sz val="17"/>
        <rFont val="Garamond"/>
        <family val="1"/>
      </rPr>
      <t xml:space="preserve"> Extended warranties should be included in a separate Group/Suite, however if a warranty was not included in the original budget/application costing sheet then a new Group/Suite cannot be created,</t>
    </r>
  </si>
  <si>
    <r>
      <rPr>
        <u/>
        <sz val="17"/>
        <rFont val="Garamond"/>
        <family val="1"/>
      </rPr>
      <t>Transport &amp; Insur.:</t>
    </r>
    <r>
      <rPr>
        <sz val="17"/>
        <rFont val="Garamond"/>
        <family val="1"/>
      </rPr>
      <t xml:space="preserve"> Enter any costs associated with shipping the items to the Delivery Port (including insurance). If the cost is quoted in a currency other than $CAD, multiply the cost by the exchange rate</t>
    </r>
  </si>
  <si>
    <t>entered into the Forex Rate column. Note: The preferred freight term is DAP – Delivered at Place, Western University, ON.</t>
  </si>
  <si>
    <r>
      <rPr>
        <u/>
        <sz val="17"/>
        <rFont val="Garamond"/>
        <family val="1"/>
      </rPr>
      <t>Forex Rate:</t>
    </r>
    <r>
      <rPr>
        <sz val="17"/>
        <rFont val="Garamond"/>
        <family val="1"/>
      </rPr>
      <t xml:space="preserve"> If the price is quoted in a currency other than $CAD, enter the foreign exchange rate (contact Procurement Services for the appropriate rate).</t>
    </r>
  </si>
  <si>
    <t>HST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</si>
</sst>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8" formatCode="&quot;$&quot;#,##0.00;[Red]\-&quot;$&quot;#,##0.00"/>
    <numFmt numFmtId="164" formatCode="&quot;$&quot;#,##0_);[Red]\(&quot;$&quot;#,##0\)"/>
    <numFmt numFmtId="165" formatCode="&quot;$&quot;#,##0.00_);[Red]\(&quot;$&quot;#,##0.00\)"/>
    <numFmt numFmtId="166" formatCode="&quot;$&quot;#,##0.00"/>
    <numFmt numFmtId="167" formatCode="[$$-1009]#,##0.00"/>
    <numFmt numFmtId="168" formatCode="&quot;$&quot;#,##0.0"/>
    <numFmt numFmtId="169" formatCode="&quot;$&quot;#,##0"/>
    <numFmt numFmtId="170" formatCode="[$$-1009]#,##0"/>
    <numFmt numFmtId="171" formatCode="&quot;$&quot;#,##0.000"/>
    <numFmt numFmtId="172" formatCode="0_);[Red]\(0\)"/>
    <numFmt numFmtId="173" formatCode="[$-F800]dddd\,\ mmmm\ dd\,\ yyyy"/>
    <numFmt numFmtId="174" formatCode="&quot;Group Item  [&quot;##&quot;]&quot;"/>
  </numFmts>
  <fonts count="41" x14ac:knownFonts="1">
    <font>
      <sz val="10"/>
      <name val="Arial"/>
    </font>
    <font>
      <b/>
      <sz val="14"/>
      <name val="Garamond"/>
      <family val="1"/>
    </font>
    <font>
      <sz val="12"/>
      <name val="Garamond"/>
      <family val="1"/>
    </font>
    <font>
      <b/>
      <sz val="12"/>
      <name val="Garamond"/>
      <family val="1"/>
    </font>
    <font>
      <b/>
      <sz val="12"/>
      <color indexed="12"/>
      <name val="Garamond"/>
      <family val="1"/>
    </font>
    <font>
      <b/>
      <sz val="16"/>
      <name val="Garamond"/>
      <family val="1"/>
    </font>
    <font>
      <b/>
      <sz val="22"/>
      <name val="Garamond"/>
      <family val="1"/>
    </font>
    <font>
      <sz val="18"/>
      <name val="Garamond"/>
      <family val="1"/>
    </font>
    <font>
      <b/>
      <sz val="18"/>
      <name val="Garamond"/>
      <family val="1"/>
    </font>
    <font>
      <b/>
      <sz val="12"/>
      <color indexed="8"/>
      <name val="Garamond"/>
      <family val="1"/>
    </font>
    <font>
      <sz val="10"/>
      <color indexed="8"/>
      <name val="Arial"/>
      <family val="2"/>
    </font>
    <font>
      <b/>
      <sz val="10"/>
      <color indexed="8"/>
      <name val="Arial"/>
      <family val="2"/>
    </font>
    <font>
      <sz val="12"/>
      <color indexed="8"/>
      <name val="Garamond"/>
      <family val="1"/>
    </font>
    <font>
      <sz val="11"/>
      <color indexed="8"/>
      <name val="Garamond"/>
      <family val="1"/>
    </font>
    <font>
      <b/>
      <sz val="11"/>
      <color indexed="8"/>
      <name val="Garamond"/>
      <family val="1"/>
    </font>
    <font>
      <sz val="11"/>
      <color indexed="43"/>
      <name val="Garamond"/>
      <family val="1"/>
    </font>
    <font>
      <sz val="11"/>
      <name val="Garamond"/>
      <family val="1"/>
    </font>
    <font>
      <b/>
      <sz val="14"/>
      <color indexed="8"/>
      <name val="Garamond"/>
      <family val="1"/>
    </font>
    <font>
      <b/>
      <sz val="12"/>
      <color indexed="13"/>
      <name val="Garamond"/>
      <family val="1"/>
    </font>
    <font>
      <b/>
      <sz val="12"/>
      <color indexed="10"/>
      <name val="Garamond"/>
      <family val="1"/>
    </font>
    <font>
      <sz val="12"/>
      <color indexed="13"/>
      <name val="Garamond"/>
      <family val="1"/>
    </font>
    <font>
      <b/>
      <sz val="12"/>
      <color indexed="9"/>
      <name val="Garamond"/>
      <family val="1"/>
    </font>
    <font>
      <b/>
      <sz val="12"/>
      <color indexed="15"/>
      <name val="Garamond"/>
      <family val="1"/>
    </font>
    <font>
      <b/>
      <sz val="12"/>
      <color indexed="11"/>
      <name val="Garamond"/>
      <family val="1"/>
    </font>
    <font>
      <b/>
      <sz val="12"/>
      <color indexed="47"/>
      <name val="Garamond"/>
      <family val="1"/>
    </font>
    <font>
      <b/>
      <sz val="14"/>
      <color indexed="13"/>
      <name val="Garamond"/>
      <family val="1"/>
    </font>
    <font>
      <b/>
      <sz val="12"/>
      <color indexed="41"/>
      <name val="Garamond"/>
      <family val="1"/>
    </font>
    <font>
      <b/>
      <sz val="10"/>
      <color indexed="12"/>
      <name val="Garamond"/>
      <family val="1"/>
    </font>
    <font>
      <b/>
      <sz val="12"/>
      <color indexed="10"/>
      <name val="Arial"/>
      <family val="2"/>
    </font>
    <font>
      <b/>
      <sz val="12"/>
      <name val="Arial"/>
      <family val="2"/>
    </font>
    <font>
      <b/>
      <sz val="12"/>
      <color indexed="12"/>
      <name val="Arial"/>
      <family val="2"/>
    </font>
    <font>
      <b/>
      <sz val="12"/>
      <color indexed="13"/>
      <name val="Arial"/>
      <family val="2"/>
    </font>
    <font>
      <sz val="10"/>
      <color indexed="23"/>
      <name val="Arial"/>
      <family val="2"/>
    </font>
    <font>
      <b/>
      <u/>
      <sz val="16"/>
      <name val="Garamond"/>
      <family val="1"/>
    </font>
    <font>
      <sz val="16"/>
      <name val="Arial"/>
      <family val="2"/>
    </font>
    <font>
      <sz val="16"/>
      <name val="Garamond"/>
      <family val="1"/>
    </font>
    <font>
      <b/>
      <u/>
      <sz val="18"/>
      <name val="Garamond"/>
      <family val="1"/>
    </font>
    <font>
      <sz val="10"/>
      <name val="Garamond"/>
      <family val="1"/>
    </font>
    <font>
      <sz val="17"/>
      <name val="Garamond"/>
      <family val="1"/>
    </font>
    <font>
      <sz val="10"/>
      <color indexed="81"/>
      <name val="Tahoma"/>
      <family val="2"/>
    </font>
    <font>
      <u/>
      <sz val="17"/>
      <name val="Garamond"/>
      <family val="1"/>
    </font>
  </fonts>
  <fills count="14">
    <fill>
      <patternFill patternType="none"/>
    </fill>
    <fill>
      <patternFill patternType="gray125"/>
    </fill>
    <fill>
      <patternFill patternType="solid">
        <fgColor indexed="22"/>
        <bgColor indexed="64"/>
      </patternFill>
    </fill>
    <fill>
      <patternFill patternType="solid">
        <fgColor indexed="22"/>
        <bgColor indexed="24"/>
      </patternFill>
    </fill>
    <fill>
      <patternFill patternType="solid">
        <fgColor indexed="23"/>
        <bgColor indexed="24"/>
      </patternFill>
    </fill>
    <fill>
      <patternFill patternType="solid">
        <fgColor indexed="41"/>
        <bgColor indexed="24"/>
      </patternFill>
    </fill>
    <fill>
      <patternFill patternType="solid">
        <fgColor indexed="43"/>
        <bgColor indexed="24"/>
      </patternFill>
    </fill>
    <fill>
      <patternFill patternType="solid">
        <fgColor indexed="42"/>
        <bgColor indexed="24"/>
      </patternFill>
    </fill>
    <fill>
      <patternFill patternType="solid">
        <fgColor indexed="13"/>
        <bgColor indexed="64"/>
      </patternFill>
    </fill>
    <fill>
      <patternFill patternType="solid">
        <fgColor indexed="43"/>
        <bgColor indexed="64"/>
      </patternFill>
    </fill>
    <fill>
      <patternFill patternType="solid">
        <fgColor indexed="34"/>
        <bgColor indexed="64"/>
      </patternFill>
    </fill>
    <fill>
      <patternFill patternType="solid">
        <fgColor theme="0" tint="-0.249977111117893"/>
        <bgColor indexed="24"/>
      </patternFill>
    </fill>
    <fill>
      <patternFill patternType="solid">
        <fgColor theme="0" tint="-0.249977111117893"/>
        <bgColor indexed="64"/>
      </patternFill>
    </fill>
    <fill>
      <patternFill patternType="solid">
        <fgColor theme="0" tint="-0.14999847407452621"/>
        <bgColor indexed="64"/>
      </patternFill>
    </fill>
  </fills>
  <borders count="74">
    <border>
      <left/>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9"/>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thin">
        <color indexed="9"/>
      </bottom>
      <diagonal/>
    </border>
    <border>
      <left style="thin">
        <color indexed="23"/>
      </left>
      <right/>
      <top style="thin">
        <color indexed="23"/>
      </top>
      <bottom style="thin">
        <color indexed="9"/>
      </bottom>
      <diagonal/>
    </border>
    <border>
      <left/>
      <right/>
      <top style="thin">
        <color indexed="23"/>
      </top>
      <bottom style="thin">
        <color indexed="9"/>
      </bottom>
      <diagonal/>
    </border>
    <border>
      <left/>
      <right style="thin">
        <color indexed="9"/>
      </right>
      <top style="thin">
        <color indexed="23"/>
      </top>
      <bottom style="thin">
        <color indexed="9"/>
      </bottom>
      <diagonal/>
    </border>
    <border>
      <left style="thin">
        <color indexed="9"/>
      </left>
      <right/>
      <top style="thin">
        <color indexed="9"/>
      </top>
      <bottom/>
      <diagonal/>
    </border>
    <border>
      <left/>
      <right/>
      <top style="thin">
        <color indexed="9"/>
      </top>
      <bottom/>
      <diagonal/>
    </border>
    <border>
      <left style="thin">
        <color indexed="9"/>
      </left>
      <right/>
      <top/>
      <bottom/>
      <diagonal/>
    </border>
    <border>
      <left style="thin">
        <color indexed="64"/>
      </left>
      <right/>
      <top style="thin">
        <color indexed="64"/>
      </top>
      <bottom style="thin">
        <color indexed="9"/>
      </bottom>
      <diagonal/>
    </border>
    <border>
      <left style="thin">
        <color indexed="9"/>
      </left>
      <right/>
      <top/>
      <bottom style="thin">
        <color indexed="9"/>
      </bottom>
      <diagonal/>
    </border>
    <border>
      <left style="medium">
        <color indexed="9"/>
      </left>
      <right/>
      <top style="thin">
        <color indexed="9"/>
      </top>
      <bottom style="thin">
        <color indexed="23"/>
      </bottom>
      <diagonal/>
    </border>
    <border>
      <left style="medium">
        <color indexed="9"/>
      </left>
      <right/>
      <top style="thin">
        <color indexed="9"/>
      </top>
      <bottom style="thin">
        <color indexed="64"/>
      </bottom>
      <diagonal/>
    </border>
    <border>
      <left style="medium">
        <color indexed="9"/>
      </left>
      <right/>
      <top style="thin">
        <color indexed="64"/>
      </top>
      <bottom style="thin">
        <color indexed="9"/>
      </bottom>
      <diagonal/>
    </border>
    <border>
      <left style="medium">
        <color indexed="9"/>
      </left>
      <right/>
      <top style="thin">
        <color indexed="9"/>
      </top>
      <bottom style="medium">
        <color indexed="9"/>
      </bottom>
      <diagonal/>
    </border>
    <border>
      <left/>
      <right/>
      <top/>
      <bottom style="thin">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9"/>
      </top>
      <bottom style="thin">
        <color indexed="64"/>
      </bottom>
      <diagonal/>
    </border>
    <border>
      <left style="thin">
        <color indexed="9"/>
      </left>
      <right/>
      <top style="thin">
        <color indexed="9"/>
      </top>
      <bottom style="thin">
        <color indexed="64"/>
      </bottom>
      <diagonal/>
    </border>
    <border>
      <left/>
      <right style="thin">
        <color indexed="64"/>
      </right>
      <top style="thin">
        <color indexed="9"/>
      </top>
      <bottom style="thin">
        <color indexed="64"/>
      </bottom>
      <diagonal/>
    </border>
    <border>
      <left style="medium">
        <color indexed="9"/>
      </left>
      <right/>
      <top/>
      <bottom style="thin">
        <color indexed="9"/>
      </bottom>
      <diagonal/>
    </border>
    <border>
      <left/>
      <right style="medium">
        <color indexed="9"/>
      </right>
      <top/>
      <bottom style="thin">
        <color indexed="9"/>
      </bottom>
      <diagonal/>
    </border>
    <border>
      <left style="thin">
        <color indexed="9"/>
      </left>
      <right/>
      <top/>
      <bottom style="thin">
        <color indexed="64"/>
      </bottom>
      <diagonal/>
    </border>
    <border>
      <left/>
      <right style="thin">
        <color indexed="9"/>
      </right>
      <top style="thin">
        <color indexed="64"/>
      </top>
      <bottom/>
      <diagonal/>
    </border>
    <border>
      <left style="thin">
        <color indexed="64"/>
      </left>
      <right style="thin">
        <color indexed="9"/>
      </right>
      <top/>
      <bottom/>
      <diagonal/>
    </border>
    <border>
      <left style="thin">
        <color indexed="64"/>
      </left>
      <right style="thin">
        <color indexed="9"/>
      </right>
      <top/>
      <bottom style="thin">
        <color indexed="64"/>
      </bottom>
      <diagonal/>
    </border>
    <border>
      <left/>
      <right style="thin">
        <color indexed="9"/>
      </right>
      <top/>
      <bottom/>
      <diagonal/>
    </border>
    <border>
      <left/>
      <right style="thin">
        <color indexed="9"/>
      </right>
      <top/>
      <bottom style="thin">
        <color indexed="64"/>
      </bottom>
      <diagonal/>
    </border>
    <border>
      <left style="medium">
        <color indexed="9"/>
      </left>
      <right/>
      <top/>
      <bottom/>
      <diagonal/>
    </border>
    <border>
      <left/>
      <right style="thin">
        <color indexed="23"/>
      </right>
      <top style="thin">
        <color indexed="23"/>
      </top>
      <bottom style="thin">
        <color indexed="9"/>
      </bottom>
      <diagonal/>
    </border>
    <border>
      <left style="thin">
        <color indexed="23"/>
      </left>
      <right style="thin">
        <color indexed="23"/>
      </right>
      <top style="thin">
        <color indexed="23"/>
      </top>
      <bottom style="thin">
        <color indexed="9"/>
      </bottom>
      <diagonal/>
    </border>
    <border>
      <left/>
      <right style="thin">
        <color indexed="9"/>
      </right>
      <top style="thin">
        <color indexed="9"/>
      </top>
      <bottom style="thin">
        <color indexed="64"/>
      </bottom>
      <diagonal/>
    </border>
    <border>
      <left/>
      <right style="medium">
        <color indexed="9"/>
      </right>
      <top style="thin">
        <color indexed="9"/>
      </top>
      <bottom style="thin">
        <color indexed="23"/>
      </bottom>
      <diagonal/>
    </border>
    <border>
      <left/>
      <right style="medium">
        <color indexed="9"/>
      </right>
      <top/>
      <bottom/>
      <diagonal/>
    </border>
    <border>
      <left style="thin">
        <color indexed="23"/>
      </left>
      <right style="thin">
        <color indexed="23"/>
      </right>
      <top/>
      <bottom style="thin">
        <color indexed="9"/>
      </bottom>
      <diagonal/>
    </border>
    <border>
      <left style="thin">
        <color indexed="9"/>
      </left>
      <right/>
      <top style="thin">
        <color indexed="64"/>
      </top>
      <bottom/>
      <diagonal/>
    </border>
    <border>
      <left style="thin">
        <color indexed="9"/>
      </left>
      <right style="thin">
        <color indexed="64"/>
      </right>
      <top style="thin">
        <color indexed="9"/>
      </top>
      <bottom style="thin">
        <color indexed="64"/>
      </bottom>
      <diagonal/>
    </border>
    <border>
      <left style="thin">
        <color indexed="9"/>
      </left>
      <right/>
      <top style="thin">
        <color indexed="23"/>
      </top>
      <bottom style="thin">
        <color indexed="9"/>
      </bottom>
      <diagonal/>
    </border>
    <border>
      <left style="thin">
        <color indexed="23"/>
      </left>
      <right style="thin">
        <color indexed="9"/>
      </right>
      <top style="thin">
        <color indexed="23"/>
      </top>
      <bottom style="thin">
        <color indexed="9"/>
      </bottom>
      <diagonal/>
    </border>
    <border>
      <left style="thin">
        <color indexed="64"/>
      </left>
      <right style="thin">
        <color indexed="64"/>
      </right>
      <top/>
      <bottom/>
      <diagonal/>
    </border>
    <border>
      <left style="medium">
        <color indexed="9"/>
      </left>
      <right/>
      <top/>
      <bottom style="medium">
        <color indexed="9"/>
      </bottom>
      <diagonal/>
    </border>
    <border>
      <left/>
      <right style="medium">
        <color indexed="9"/>
      </right>
      <top/>
      <bottom style="medium">
        <color indexed="9"/>
      </bottom>
      <diagonal/>
    </border>
    <border>
      <left style="thin">
        <color indexed="23"/>
      </left>
      <right/>
      <top style="thin">
        <color indexed="9"/>
      </top>
      <bottom/>
      <diagonal/>
    </border>
    <border>
      <left/>
      <right/>
      <top style="thin">
        <color indexed="9"/>
      </top>
      <bottom style="medium">
        <color indexed="9"/>
      </bottom>
      <diagonal/>
    </border>
    <border>
      <left/>
      <right style="medium">
        <color indexed="9"/>
      </right>
      <top style="thin">
        <color indexed="9"/>
      </top>
      <bottom style="medium">
        <color indexed="9"/>
      </bottom>
      <diagonal/>
    </border>
    <border>
      <left/>
      <right style="thin">
        <color indexed="64"/>
      </right>
      <top style="thin">
        <color indexed="64"/>
      </top>
      <bottom style="thin">
        <color indexed="9"/>
      </bottom>
      <diagonal/>
    </border>
    <border>
      <left style="thin">
        <color indexed="64"/>
      </left>
      <right style="thin">
        <color indexed="9"/>
      </right>
      <top style="thin">
        <color indexed="64"/>
      </top>
      <bottom/>
      <diagonal/>
    </border>
    <border>
      <left style="thin">
        <color indexed="9"/>
      </left>
      <right style="thin">
        <color indexed="64"/>
      </right>
      <top/>
      <bottom style="thin">
        <color indexed="64"/>
      </bottom>
      <diagonal/>
    </border>
    <border>
      <left/>
      <right style="medium">
        <color indexed="9"/>
      </right>
      <top style="thin">
        <color indexed="9"/>
      </top>
      <bottom style="thin">
        <color indexed="64"/>
      </bottom>
      <diagonal/>
    </border>
    <border>
      <left/>
      <right style="medium">
        <color indexed="9"/>
      </right>
      <top style="thin">
        <color indexed="64"/>
      </top>
      <bottom style="thin">
        <color indexed="9"/>
      </bottom>
      <diagonal/>
    </border>
    <border>
      <left/>
      <right style="medium">
        <color indexed="9"/>
      </right>
      <top style="thin">
        <color indexed="9"/>
      </top>
      <bottom/>
      <diagonal/>
    </border>
    <border>
      <left style="medium">
        <color indexed="9"/>
      </left>
      <right/>
      <top style="medium">
        <color indexed="9"/>
      </top>
      <bottom style="thin">
        <color indexed="9"/>
      </bottom>
      <diagonal/>
    </border>
    <border>
      <left/>
      <right/>
      <top style="medium">
        <color indexed="9"/>
      </top>
      <bottom style="thin">
        <color indexed="9"/>
      </bottom>
      <diagonal/>
    </border>
    <border>
      <left/>
      <right style="medium">
        <color indexed="9"/>
      </right>
      <top style="medium">
        <color indexed="9"/>
      </top>
      <bottom style="thin">
        <color indexed="9"/>
      </bottom>
      <diagonal/>
    </border>
    <border>
      <left style="medium">
        <color indexed="9"/>
      </left>
      <right/>
      <top style="medium">
        <color indexed="9"/>
      </top>
      <bottom/>
      <diagonal/>
    </border>
    <border>
      <left/>
      <right style="medium">
        <color indexed="9"/>
      </right>
      <top style="medium">
        <color indexed="9"/>
      </top>
      <bottom/>
      <diagonal/>
    </border>
    <border>
      <left style="medium">
        <color indexed="9"/>
      </left>
      <right/>
      <top style="thin">
        <color indexed="9"/>
      </top>
      <bottom/>
      <diagonal/>
    </border>
    <border>
      <left style="medium">
        <color theme="0"/>
      </left>
      <right/>
      <top/>
      <bottom style="thin">
        <color indexed="9"/>
      </bottom>
      <diagonal/>
    </border>
    <border>
      <left/>
      <right style="medium">
        <color theme="0"/>
      </right>
      <top/>
      <bottom style="thin">
        <color indexed="9"/>
      </bottom>
      <diagonal/>
    </border>
    <border>
      <left style="medium">
        <color theme="0"/>
      </left>
      <right/>
      <top style="thin">
        <color indexed="9"/>
      </top>
      <bottom style="medium">
        <color theme="0"/>
      </bottom>
      <diagonal/>
    </border>
    <border>
      <left/>
      <right/>
      <top style="thin">
        <color indexed="9"/>
      </top>
      <bottom style="medium">
        <color theme="0"/>
      </bottom>
      <diagonal/>
    </border>
    <border>
      <left/>
      <right style="medium">
        <color theme="0"/>
      </right>
      <top style="thin">
        <color indexed="9"/>
      </top>
      <bottom style="medium">
        <color theme="0"/>
      </bottom>
      <diagonal/>
    </border>
    <border>
      <left/>
      <right/>
      <top style="thin">
        <color indexed="23"/>
      </top>
      <bottom style="thin">
        <color theme="0" tint="-0.499984740745262"/>
      </bottom>
      <diagonal/>
    </border>
    <border>
      <left style="thin">
        <color indexed="9"/>
      </left>
      <right/>
      <top/>
      <bottom style="thin">
        <color theme="0" tint="-0.249977111117893"/>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s>
  <cellStyleXfs count="1">
    <xf numFmtId="0" fontId="0" fillId="0" borderId="0"/>
  </cellStyleXfs>
  <cellXfs count="262">
    <xf numFmtId="0" fontId="0" fillId="0" borderId="0" xfId="0"/>
    <xf numFmtId="0" fontId="2" fillId="2" borderId="1" xfId="0" applyFont="1" applyFill="1" applyBorder="1" applyProtection="1">
      <protection hidden="1"/>
    </xf>
    <xf numFmtId="0" fontId="2" fillId="2" borderId="1" xfId="0" applyFont="1" applyFill="1" applyBorder="1" applyAlignment="1" applyProtection="1">
      <alignment horizontal="center"/>
      <protection hidden="1"/>
    </xf>
    <xf numFmtId="0" fontId="2" fillId="2" borderId="2" xfId="0" applyFont="1" applyFill="1" applyBorder="1" applyProtection="1">
      <protection hidden="1"/>
    </xf>
    <xf numFmtId="0" fontId="2" fillId="0" borderId="0" xfId="0" applyFont="1" applyProtection="1">
      <protection hidden="1"/>
    </xf>
    <xf numFmtId="0" fontId="5" fillId="2" borderId="3" xfId="0" applyFont="1" applyFill="1" applyBorder="1" applyAlignment="1" applyProtection="1">
      <alignment vertical="center"/>
      <protection hidden="1"/>
    </xf>
    <xf numFmtId="0" fontId="3" fillId="2" borderId="3" xfId="0" applyFont="1" applyFill="1" applyBorder="1" applyProtection="1">
      <protection hidden="1"/>
    </xf>
    <xf numFmtId="0" fontId="2" fillId="2" borderId="3" xfId="0" applyFont="1" applyFill="1" applyBorder="1" applyAlignment="1" applyProtection="1">
      <alignment horizontal="center"/>
      <protection hidden="1"/>
    </xf>
    <xf numFmtId="0" fontId="2" fillId="2" borderId="3" xfId="0" applyFont="1" applyFill="1" applyBorder="1" applyProtection="1">
      <protection hidden="1"/>
    </xf>
    <xf numFmtId="0" fontId="6" fillId="2" borderId="3" xfId="0" applyFont="1" applyFill="1" applyBorder="1" applyAlignment="1" applyProtection="1">
      <alignment horizontal="center" vertical="center"/>
      <protection hidden="1"/>
    </xf>
    <xf numFmtId="0" fontId="7" fillId="2" borderId="3" xfId="0" applyFont="1" applyFill="1" applyBorder="1" applyProtection="1">
      <protection hidden="1"/>
    </xf>
    <xf numFmtId="0" fontId="2" fillId="2" borderId="4" xfId="0" applyFont="1" applyFill="1" applyBorder="1" applyProtection="1">
      <protection hidden="1"/>
    </xf>
    <xf numFmtId="0" fontId="3" fillId="2" borderId="5" xfId="0" applyFont="1" applyFill="1" applyBorder="1" applyProtection="1">
      <protection hidden="1"/>
    </xf>
    <xf numFmtId="0" fontId="2" fillId="2" borderId="5" xfId="0" applyFont="1" applyFill="1" applyBorder="1" applyAlignment="1" applyProtection="1">
      <alignment horizontal="center"/>
      <protection hidden="1"/>
    </xf>
    <xf numFmtId="0" fontId="2" fillId="2" borderId="5" xfId="0" applyFont="1" applyFill="1" applyBorder="1" applyProtection="1">
      <protection hidden="1"/>
    </xf>
    <xf numFmtId="0" fontId="8" fillId="2" borderId="5" xfId="0" applyFont="1" applyFill="1" applyBorder="1" applyProtection="1">
      <protection hidden="1"/>
    </xf>
    <xf numFmtId="0" fontId="7" fillId="2" borderId="5" xfId="0" applyFont="1" applyFill="1" applyBorder="1" applyProtection="1">
      <protection hidden="1"/>
    </xf>
    <xf numFmtId="0" fontId="2" fillId="2" borderId="6" xfId="0" applyFont="1" applyFill="1" applyBorder="1" applyProtection="1">
      <protection hidden="1"/>
    </xf>
    <xf numFmtId="0" fontId="12" fillId="3" borderId="0" xfId="0" applyFont="1" applyFill="1" applyBorder="1" applyAlignment="1" applyProtection="1">
      <alignment horizontal="left"/>
      <protection hidden="1"/>
    </xf>
    <xf numFmtId="0" fontId="12" fillId="3" borderId="0" xfId="0" applyFont="1" applyFill="1" applyBorder="1" applyAlignment="1" applyProtection="1">
      <protection hidden="1"/>
    </xf>
    <xf numFmtId="165" fontId="12" fillId="3" borderId="0" xfId="0" applyNumberFormat="1" applyFont="1" applyFill="1" applyBorder="1" applyAlignment="1" applyProtection="1">
      <protection hidden="1"/>
    </xf>
    <xf numFmtId="167" fontId="12" fillId="3" borderId="0" xfId="0" applyNumberFormat="1" applyFont="1" applyFill="1" applyBorder="1" applyAlignment="1" applyProtection="1">
      <protection hidden="1"/>
    </xf>
    <xf numFmtId="0" fontId="9" fillId="3" borderId="0" xfId="0" applyFont="1" applyFill="1" applyBorder="1" applyAlignment="1" applyProtection="1">
      <alignment horizontal="left"/>
      <protection hidden="1"/>
    </xf>
    <xf numFmtId="0" fontId="9" fillId="3" borderId="0" xfId="0" applyFont="1" applyFill="1" applyBorder="1" applyAlignment="1" applyProtection="1">
      <protection hidden="1"/>
    </xf>
    <xf numFmtId="165" fontId="9" fillId="3" borderId="0" xfId="0" applyNumberFormat="1" applyFont="1" applyFill="1" applyBorder="1" applyAlignment="1" applyProtection="1">
      <protection hidden="1"/>
    </xf>
    <xf numFmtId="164" fontId="9" fillId="3" borderId="0" xfId="0" applyNumberFormat="1" applyFont="1" applyFill="1" applyBorder="1" applyAlignment="1" applyProtection="1">
      <protection hidden="1"/>
    </xf>
    <xf numFmtId="0" fontId="16" fillId="0" borderId="0" xfId="0" applyFont="1" applyProtection="1">
      <protection hidden="1"/>
    </xf>
    <xf numFmtId="0" fontId="13" fillId="3" borderId="0" xfId="0" applyFont="1" applyFill="1" applyBorder="1" applyAlignment="1" applyProtection="1">
      <protection hidden="1"/>
    </xf>
    <xf numFmtId="2" fontId="2" fillId="2" borderId="1" xfId="0" applyNumberFormat="1" applyFont="1" applyFill="1" applyBorder="1" applyAlignment="1" applyProtection="1">
      <alignment horizontal="center"/>
      <protection hidden="1"/>
    </xf>
    <xf numFmtId="2" fontId="2" fillId="2" borderId="3" xfId="0" applyNumberFormat="1" applyFont="1" applyFill="1" applyBorder="1" applyAlignment="1" applyProtection="1">
      <alignment horizontal="center"/>
      <protection hidden="1"/>
    </xf>
    <xf numFmtId="2" fontId="2" fillId="2" borderId="5" xfId="0" applyNumberFormat="1" applyFont="1" applyFill="1" applyBorder="1" applyAlignment="1" applyProtection="1">
      <alignment horizontal="center"/>
      <protection hidden="1"/>
    </xf>
    <xf numFmtId="2" fontId="12" fillId="3" borderId="0" xfId="0" applyNumberFormat="1" applyFont="1" applyFill="1" applyBorder="1" applyAlignment="1" applyProtection="1">
      <protection hidden="1"/>
    </xf>
    <xf numFmtId="2" fontId="9" fillId="3" borderId="0" xfId="0" applyNumberFormat="1" applyFont="1" applyFill="1" applyBorder="1" applyAlignment="1" applyProtection="1">
      <protection hidden="1"/>
    </xf>
    <xf numFmtId="165" fontId="9" fillId="3" borderId="0" xfId="0" applyNumberFormat="1" applyFont="1" applyFill="1" applyBorder="1" applyAlignment="1" applyProtection="1">
      <alignment horizontal="center"/>
      <protection hidden="1"/>
    </xf>
    <xf numFmtId="0" fontId="3" fillId="0" borderId="0" xfId="0" applyFont="1" applyProtection="1">
      <protection hidden="1"/>
    </xf>
    <xf numFmtId="167" fontId="12" fillId="4" borderId="7" xfId="0" applyNumberFormat="1" applyFont="1" applyFill="1" applyBorder="1" applyAlignment="1" applyProtection="1">
      <alignment horizontal="right"/>
      <protection hidden="1"/>
    </xf>
    <xf numFmtId="167" fontId="9" fillId="4" borderId="7" xfId="0" applyNumberFormat="1" applyFont="1" applyFill="1" applyBorder="1" applyAlignment="1" applyProtection="1">
      <alignment horizontal="center"/>
      <protection hidden="1"/>
    </xf>
    <xf numFmtId="0" fontId="14" fillId="3" borderId="0" xfId="0" applyFont="1" applyFill="1" applyBorder="1" applyAlignment="1" applyProtection="1">
      <protection hidden="1"/>
    </xf>
    <xf numFmtId="0" fontId="12" fillId="5" borderId="8" xfId="0" applyFont="1" applyFill="1" applyBorder="1" applyAlignment="1" applyProtection="1">
      <protection hidden="1"/>
    </xf>
    <xf numFmtId="0" fontId="9" fillId="5" borderId="9" xfId="0" applyFont="1" applyFill="1" applyBorder="1" applyAlignment="1" applyProtection="1">
      <protection hidden="1"/>
    </xf>
    <xf numFmtId="0" fontId="12" fillId="5" borderId="10" xfId="0" applyFont="1" applyFill="1" applyBorder="1" applyAlignment="1" applyProtection="1">
      <protection hidden="1"/>
    </xf>
    <xf numFmtId="2" fontId="2" fillId="0" borderId="0" xfId="0" applyNumberFormat="1" applyFont="1" applyProtection="1">
      <protection hidden="1"/>
    </xf>
    <xf numFmtId="0" fontId="12" fillId="3" borderId="0" xfId="0" applyFont="1" applyFill="1" applyBorder="1" applyAlignment="1" applyProtection="1">
      <alignment horizontal="center"/>
      <protection hidden="1"/>
    </xf>
    <xf numFmtId="166" fontId="12" fillId="3" borderId="0" xfId="0" applyNumberFormat="1" applyFont="1" applyFill="1" applyBorder="1" applyAlignment="1" applyProtection="1">
      <alignment horizontal="center"/>
      <protection hidden="1"/>
    </xf>
    <xf numFmtId="0" fontId="12" fillId="3" borderId="9" xfId="0" applyFont="1" applyFill="1" applyBorder="1" applyAlignment="1" applyProtection="1">
      <alignment horizontal="center"/>
      <protection hidden="1"/>
    </xf>
    <xf numFmtId="0" fontId="13" fillId="3" borderId="0" xfId="0" applyFont="1" applyFill="1" applyBorder="1" applyAlignment="1" applyProtection="1">
      <alignment horizontal="center"/>
      <protection hidden="1"/>
    </xf>
    <xf numFmtId="2" fontId="13" fillId="3" borderId="0" xfId="0" applyNumberFormat="1" applyFont="1" applyFill="1" applyBorder="1" applyAlignment="1" applyProtection="1">
      <alignment horizontal="center"/>
      <protection hidden="1"/>
    </xf>
    <xf numFmtId="164" fontId="9" fillId="5" borderId="0" xfId="0" applyNumberFormat="1" applyFont="1" applyFill="1" applyBorder="1" applyAlignment="1" applyProtection="1">
      <alignment horizontal="center"/>
      <protection hidden="1"/>
    </xf>
    <xf numFmtId="0" fontId="9" fillId="6" borderId="0" xfId="0" applyFont="1" applyFill="1" applyBorder="1" applyAlignment="1" applyProtection="1">
      <alignment horizontal="center"/>
      <protection hidden="1"/>
    </xf>
    <xf numFmtId="0" fontId="11" fillId="3" borderId="11" xfId="0" applyFont="1" applyFill="1" applyBorder="1" applyAlignment="1" applyProtection="1">
      <alignment horizontal="left"/>
      <protection hidden="1"/>
    </xf>
    <xf numFmtId="0" fontId="10" fillId="3" borderId="12" xfId="0" applyFont="1" applyFill="1" applyBorder="1" applyAlignment="1" applyProtection="1">
      <protection hidden="1"/>
    </xf>
    <xf numFmtId="2" fontId="10" fillId="3" borderId="12" xfId="0" applyNumberFormat="1" applyFont="1" applyFill="1" applyBorder="1" applyAlignment="1" applyProtection="1">
      <protection hidden="1"/>
    </xf>
    <xf numFmtId="0" fontId="13" fillId="3" borderId="13" xfId="0" applyFont="1" applyFill="1" applyBorder="1" applyAlignment="1" applyProtection="1">
      <alignment horizontal="left"/>
      <protection hidden="1"/>
    </xf>
    <xf numFmtId="0" fontId="9" fillId="3" borderId="13" xfId="0" applyFont="1" applyFill="1" applyBorder="1" applyAlignment="1" applyProtection="1">
      <alignment horizontal="left"/>
      <protection hidden="1"/>
    </xf>
    <xf numFmtId="0" fontId="2" fillId="2" borderId="0" xfId="0" applyFont="1" applyFill="1" applyBorder="1" applyProtection="1">
      <protection hidden="1"/>
    </xf>
    <xf numFmtId="0" fontId="5" fillId="2" borderId="14" xfId="0" applyFont="1" applyFill="1" applyBorder="1" applyAlignment="1" applyProtection="1">
      <alignment horizontal="left" vertical="center"/>
      <protection hidden="1"/>
    </xf>
    <xf numFmtId="0" fontId="10" fillId="3" borderId="0" xfId="0" applyFont="1" applyFill="1" applyBorder="1" applyAlignment="1" applyProtection="1">
      <protection hidden="1"/>
    </xf>
    <xf numFmtId="2" fontId="10" fillId="3" borderId="0" xfId="0" applyNumberFormat="1" applyFont="1" applyFill="1" applyBorder="1" applyAlignment="1" applyProtection="1">
      <protection hidden="1"/>
    </xf>
    <xf numFmtId="0" fontId="11" fillId="3" borderId="12" xfId="0" applyFont="1" applyFill="1" applyBorder="1" applyAlignment="1" applyProtection="1">
      <alignment horizontal="left"/>
      <protection hidden="1"/>
    </xf>
    <xf numFmtId="0" fontId="12" fillId="3" borderId="7" xfId="0" applyFont="1" applyFill="1" applyBorder="1" applyAlignment="1" applyProtection="1">
      <protection hidden="1"/>
    </xf>
    <xf numFmtId="0" fontId="12" fillId="3" borderId="7" xfId="0" applyFont="1" applyFill="1" applyBorder="1" applyAlignment="1" applyProtection="1">
      <alignment horizontal="center"/>
      <protection hidden="1"/>
    </xf>
    <xf numFmtId="2" fontId="12" fillId="3" borderId="7" xfId="0" applyNumberFormat="1" applyFont="1" applyFill="1" applyBorder="1" applyAlignment="1" applyProtection="1">
      <alignment horizontal="center"/>
      <protection hidden="1"/>
    </xf>
    <xf numFmtId="0" fontId="9" fillId="3" borderId="15" xfId="0" applyFont="1" applyFill="1" applyBorder="1" applyAlignment="1" applyProtection="1">
      <alignment horizontal="left"/>
      <protection hidden="1"/>
    </xf>
    <xf numFmtId="0" fontId="11" fillId="3" borderId="0" xfId="0" applyFont="1" applyFill="1" applyBorder="1" applyAlignment="1" applyProtection="1">
      <alignment horizontal="left"/>
      <protection hidden="1"/>
    </xf>
    <xf numFmtId="0" fontId="11" fillId="3" borderId="15" xfId="0" applyFont="1" applyFill="1" applyBorder="1" applyAlignment="1" applyProtection="1">
      <alignment horizontal="left"/>
      <protection hidden="1"/>
    </xf>
    <xf numFmtId="0" fontId="10" fillId="3" borderId="7" xfId="0" applyFont="1" applyFill="1" applyBorder="1" applyAlignment="1" applyProtection="1">
      <protection hidden="1"/>
    </xf>
    <xf numFmtId="2" fontId="10" fillId="3" borderId="7" xfId="0" applyNumberFormat="1" applyFont="1" applyFill="1" applyBorder="1" applyAlignment="1" applyProtection="1">
      <protection hidden="1"/>
    </xf>
    <xf numFmtId="0" fontId="12" fillId="3" borderId="16" xfId="0" applyFont="1" applyFill="1" applyBorder="1" applyAlignment="1" applyProtection="1">
      <protection hidden="1"/>
    </xf>
    <xf numFmtId="172" fontId="18" fillId="4" borderId="17" xfId="0" applyNumberFormat="1" applyFont="1" applyFill="1" applyBorder="1" applyAlignment="1" applyProtection="1">
      <alignment horizontal="center"/>
      <protection hidden="1"/>
    </xf>
    <xf numFmtId="172" fontId="19" fillId="4" borderId="18" xfId="0" applyNumberFormat="1" applyFont="1" applyFill="1" applyBorder="1" applyAlignment="1" applyProtection="1">
      <alignment horizontal="center"/>
      <protection hidden="1"/>
    </xf>
    <xf numFmtId="172" fontId="4" fillId="4" borderId="17" xfId="0" applyNumberFormat="1" applyFont="1" applyFill="1" applyBorder="1" applyAlignment="1" applyProtection="1">
      <alignment horizontal="center"/>
      <protection hidden="1"/>
    </xf>
    <xf numFmtId="172" fontId="21" fillId="4" borderId="18" xfId="0" applyNumberFormat="1" applyFont="1" applyFill="1" applyBorder="1" applyAlignment="1" applyProtection="1">
      <alignment horizontal="center"/>
      <protection hidden="1"/>
    </xf>
    <xf numFmtId="172" fontId="22" fillId="4" borderId="17" xfId="0" applyNumberFormat="1" applyFont="1" applyFill="1" applyBorder="1" applyAlignment="1" applyProtection="1">
      <alignment horizontal="center"/>
      <protection hidden="1"/>
    </xf>
    <xf numFmtId="172" fontId="23" fillId="4" borderId="18" xfId="0" applyNumberFormat="1" applyFont="1" applyFill="1" applyBorder="1" applyAlignment="1" applyProtection="1">
      <alignment horizontal="center"/>
      <protection hidden="1"/>
    </xf>
    <xf numFmtId="172" fontId="24" fillId="4" borderId="19" xfId="0" applyNumberFormat="1" applyFont="1" applyFill="1" applyBorder="1" applyAlignment="1" applyProtection="1">
      <alignment horizontal="center"/>
      <protection hidden="1"/>
    </xf>
    <xf numFmtId="0" fontId="3" fillId="2" borderId="0" xfId="0" applyFont="1" applyFill="1" applyBorder="1" applyProtection="1">
      <protection hidden="1"/>
    </xf>
    <xf numFmtId="0" fontId="1" fillId="2" borderId="20" xfId="0" applyFont="1" applyFill="1" applyBorder="1" applyAlignment="1" applyProtection="1">
      <protection hidden="1"/>
    </xf>
    <xf numFmtId="0" fontId="2" fillId="2" borderId="21" xfId="0" applyFont="1" applyFill="1" applyBorder="1" applyProtection="1">
      <protection hidden="1"/>
    </xf>
    <xf numFmtId="0" fontId="2" fillId="2" borderId="22" xfId="0" applyFont="1" applyFill="1" applyBorder="1" applyProtection="1">
      <protection hidden="1"/>
    </xf>
    <xf numFmtId="0" fontId="2" fillId="2" borderId="23" xfId="0" applyFont="1" applyFill="1" applyBorder="1" applyProtection="1">
      <protection hidden="1"/>
    </xf>
    <xf numFmtId="0" fontId="3" fillId="2" borderId="0" xfId="0" applyFont="1" applyFill="1" applyBorder="1" applyAlignment="1" applyProtection="1">
      <alignment horizontal="center"/>
      <protection hidden="1"/>
    </xf>
    <xf numFmtId="0" fontId="3" fillId="2" borderId="22" xfId="0" applyFont="1" applyFill="1" applyBorder="1" applyProtection="1">
      <protection hidden="1"/>
    </xf>
    <xf numFmtId="0" fontId="3" fillId="2" borderId="4" xfId="0" applyFont="1" applyFill="1" applyBorder="1" applyProtection="1">
      <protection hidden="1"/>
    </xf>
    <xf numFmtId="0" fontId="16" fillId="2" borderId="22" xfId="0" applyFont="1" applyFill="1" applyBorder="1" applyProtection="1">
      <protection hidden="1"/>
    </xf>
    <xf numFmtId="0" fontId="16" fillId="2" borderId="4" xfId="0" applyFont="1" applyFill="1" applyBorder="1" applyProtection="1">
      <protection hidden="1"/>
    </xf>
    <xf numFmtId="2" fontId="3" fillId="2" borderId="0" xfId="0" applyNumberFormat="1" applyFont="1" applyFill="1" applyBorder="1" applyAlignment="1" applyProtection="1">
      <alignment horizontal="center"/>
      <protection hidden="1"/>
    </xf>
    <xf numFmtId="167" fontId="3" fillId="2" borderId="0" xfId="0" applyNumberFormat="1" applyFont="1" applyFill="1" applyBorder="1" applyProtection="1">
      <protection hidden="1"/>
    </xf>
    <xf numFmtId="167" fontId="2" fillId="2" borderId="0" xfId="0" applyNumberFormat="1" applyFont="1" applyFill="1" applyBorder="1" applyProtection="1">
      <protection hidden="1"/>
    </xf>
    <xf numFmtId="0" fontId="11" fillId="3" borderId="24" xfId="0" applyFont="1" applyFill="1" applyBorder="1" applyAlignment="1" applyProtection="1">
      <alignment horizontal="left"/>
      <protection hidden="1"/>
    </xf>
    <xf numFmtId="0" fontId="10" fillId="3" borderId="24" xfId="0" applyFont="1" applyFill="1" applyBorder="1" applyAlignment="1" applyProtection="1">
      <protection hidden="1"/>
    </xf>
    <xf numFmtId="2" fontId="10" fillId="3" borderId="24" xfId="0" applyNumberFormat="1" applyFont="1" applyFill="1" applyBorder="1" applyAlignment="1" applyProtection="1">
      <protection hidden="1"/>
    </xf>
    <xf numFmtId="0" fontId="20" fillId="4" borderId="25" xfId="0" applyFont="1" applyFill="1" applyBorder="1" applyAlignment="1" applyProtection="1">
      <protection hidden="1"/>
    </xf>
    <xf numFmtId="0" fontId="18" fillId="4" borderId="24" xfId="0" applyFont="1" applyFill="1" applyBorder="1" applyAlignment="1" applyProtection="1">
      <protection hidden="1"/>
    </xf>
    <xf numFmtId="0" fontId="20" fillId="4" borderId="26" xfId="0" applyFont="1" applyFill="1" applyBorder="1" applyAlignment="1" applyProtection="1">
      <protection hidden="1"/>
    </xf>
    <xf numFmtId="0" fontId="12" fillId="3" borderId="13" xfId="0" applyFont="1" applyFill="1" applyBorder="1" applyAlignment="1" applyProtection="1">
      <alignment horizontal="left"/>
      <protection hidden="1"/>
    </xf>
    <xf numFmtId="0" fontId="9" fillId="3" borderId="0" xfId="0" applyNumberFormat="1" applyFont="1" applyFill="1" applyBorder="1" applyAlignment="1" applyProtection="1">
      <alignment horizontal="center"/>
      <protection hidden="1"/>
    </xf>
    <xf numFmtId="0" fontId="26" fillId="4" borderId="27" xfId="0" applyFont="1" applyFill="1" applyBorder="1" applyAlignment="1" applyProtection="1">
      <alignment horizontal="center"/>
      <protection hidden="1"/>
    </xf>
    <xf numFmtId="0" fontId="26" fillId="4" borderId="28" xfId="0" applyFont="1" applyFill="1" applyBorder="1" applyAlignment="1" applyProtection="1">
      <alignment horizontal="center"/>
      <protection hidden="1"/>
    </xf>
    <xf numFmtId="166" fontId="9" fillId="3" borderId="0" xfId="0" applyNumberFormat="1" applyFont="1" applyFill="1" applyBorder="1" applyAlignment="1" applyProtection="1">
      <alignment horizontal="center"/>
      <protection hidden="1"/>
    </xf>
    <xf numFmtId="165" fontId="9" fillId="5" borderId="13" xfId="0" applyNumberFormat="1" applyFont="1" applyFill="1" applyBorder="1" applyAlignment="1" applyProtection="1">
      <alignment horizontal="center"/>
      <protection hidden="1"/>
    </xf>
    <xf numFmtId="165" fontId="3" fillId="5" borderId="29" xfId="0" applyNumberFormat="1" applyFont="1" applyFill="1" applyBorder="1" applyAlignment="1" applyProtection="1">
      <alignment horizontal="center"/>
      <protection hidden="1"/>
    </xf>
    <xf numFmtId="164" fontId="3" fillId="5" borderId="5" xfId="0" applyNumberFormat="1" applyFont="1" applyFill="1" applyBorder="1" applyAlignment="1" applyProtection="1">
      <alignment horizontal="center"/>
      <protection hidden="1"/>
    </xf>
    <xf numFmtId="165" fontId="9" fillId="3" borderId="1" xfId="0" applyNumberFormat="1" applyFont="1" applyFill="1" applyBorder="1" applyAlignment="1" applyProtection="1">
      <alignment horizontal="center"/>
      <protection hidden="1"/>
    </xf>
    <xf numFmtId="165" fontId="9" fillId="3" borderId="31" xfId="0" applyNumberFormat="1" applyFont="1" applyFill="1" applyBorder="1" applyAlignment="1" applyProtection="1">
      <alignment horizontal="center"/>
      <protection hidden="1"/>
    </xf>
    <xf numFmtId="165" fontId="3" fillId="3" borderId="32" xfId="0" applyNumberFormat="1" applyFont="1" applyFill="1" applyBorder="1" applyAlignment="1" applyProtection="1">
      <alignment horizontal="center"/>
      <protection hidden="1"/>
    </xf>
    <xf numFmtId="0" fontId="9" fillId="6" borderId="13" xfId="0" applyFont="1" applyFill="1" applyBorder="1" applyAlignment="1" applyProtection="1">
      <alignment horizontal="center"/>
      <protection hidden="1"/>
    </xf>
    <xf numFmtId="165" fontId="9" fillId="6" borderId="13" xfId="0" applyNumberFormat="1" applyFont="1" applyFill="1" applyBorder="1" applyAlignment="1" applyProtection="1">
      <alignment horizontal="center"/>
      <protection hidden="1"/>
    </xf>
    <xf numFmtId="2" fontId="9" fillId="3" borderId="22" xfId="0" applyNumberFormat="1" applyFont="1" applyFill="1" applyBorder="1" applyAlignment="1" applyProtection="1">
      <alignment horizontal="center"/>
      <protection hidden="1"/>
    </xf>
    <xf numFmtId="0" fontId="9" fillId="3" borderId="33" xfId="0" applyFont="1" applyFill="1" applyBorder="1" applyAlignment="1" applyProtection="1">
      <alignment horizontal="center"/>
      <protection hidden="1"/>
    </xf>
    <xf numFmtId="2" fontId="9" fillId="3" borderId="23" xfId="0" applyNumberFormat="1" applyFont="1" applyFill="1" applyBorder="1" applyAlignment="1" applyProtection="1">
      <alignment horizontal="center"/>
      <protection hidden="1"/>
    </xf>
    <xf numFmtId="0" fontId="9" fillId="3" borderId="34" xfId="0" applyFont="1" applyFill="1" applyBorder="1" applyAlignment="1" applyProtection="1">
      <alignment horizontal="center"/>
      <protection hidden="1"/>
    </xf>
    <xf numFmtId="0" fontId="9" fillId="6" borderId="4" xfId="0" applyFont="1" applyFill="1" applyBorder="1" applyAlignment="1" applyProtection="1">
      <alignment horizontal="center"/>
      <protection hidden="1"/>
    </xf>
    <xf numFmtId="0" fontId="9" fillId="3" borderId="31" xfId="0" applyFont="1" applyFill="1" applyBorder="1" applyAlignment="1" applyProtection="1">
      <alignment horizontal="left"/>
      <protection hidden="1"/>
    </xf>
    <xf numFmtId="0" fontId="9" fillId="3" borderId="32" xfId="0" applyFont="1" applyFill="1" applyBorder="1" applyAlignment="1" applyProtection="1">
      <alignment horizontal="left"/>
      <protection hidden="1"/>
    </xf>
    <xf numFmtId="0" fontId="28" fillId="3" borderId="35" xfId="0" applyFont="1" applyFill="1" applyBorder="1" applyAlignment="1" applyProtection="1">
      <alignment horizontal="center"/>
      <protection hidden="1"/>
    </xf>
    <xf numFmtId="0" fontId="29" fillId="3" borderId="16" xfId="0" applyFont="1" applyFill="1" applyBorder="1" applyAlignment="1" applyProtection="1">
      <alignment horizontal="center"/>
      <protection hidden="1"/>
    </xf>
    <xf numFmtId="0" fontId="30" fillId="3" borderId="35" xfId="0" applyFont="1" applyFill="1" applyBorder="1" applyAlignment="1" applyProtection="1">
      <alignment horizontal="center"/>
      <protection hidden="1"/>
    </xf>
    <xf numFmtId="0" fontId="31" fillId="3" borderId="16" xfId="0" applyFont="1" applyFill="1" applyBorder="1" applyAlignment="1" applyProtection="1">
      <alignment horizontal="center"/>
      <protection hidden="1"/>
    </xf>
    <xf numFmtId="166" fontId="9" fillId="3" borderId="36" xfId="0" applyNumberFormat="1" applyFont="1" applyFill="1" applyBorder="1" applyAlignment="1" applyProtection="1">
      <alignment horizontal="center"/>
      <protection hidden="1"/>
    </xf>
    <xf numFmtId="0" fontId="2" fillId="6" borderId="37" xfId="0" applyFont="1" applyFill="1" applyBorder="1" applyAlignment="1" applyProtection="1">
      <protection hidden="1"/>
    </xf>
    <xf numFmtId="8" fontId="12" fillId="3" borderId="9" xfId="0" applyNumberFormat="1" applyFont="1" applyFill="1" applyBorder="1" applyAlignment="1" applyProtection="1">
      <alignment horizontal="center"/>
      <protection hidden="1"/>
    </xf>
    <xf numFmtId="8" fontId="12" fillId="5" borderId="8" xfId="0" applyNumberFormat="1" applyFont="1" applyFill="1" applyBorder="1" applyAlignment="1" applyProtection="1">
      <alignment horizontal="center"/>
      <protection hidden="1"/>
    </xf>
    <xf numFmtId="8" fontId="12" fillId="3" borderId="7" xfId="0" applyNumberFormat="1" applyFont="1" applyFill="1" applyBorder="1" applyAlignment="1" applyProtection="1">
      <alignment horizontal="center"/>
      <protection hidden="1"/>
    </xf>
    <xf numFmtId="8" fontId="13" fillId="3" borderId="0" xfId="0" applyNumberFormat="1" applyFont="1" applyFill="1" applyBorder="1" applyAlignment="1" applyProtection="1">
      <alignment horizontal="center"/>
      <protection hidden="1"/>
    </xf>
    <xf numFmtId="8" fontId="9" fillId="3" borderId="7" xfId="0" applyNumberFormat="1" applyFont="1" applyFill="1" applyBorder="1" applyAlignment="1" applyProtection="1">
      <alignment horizontal="center"/>
      <protection hidden="1"/>
    </xf>
    <xf numFmtId="8" fontId="9" fillId="7" borderId="10" xfId="0" applyNumberFormat="1" applyFont="1" applyFill="1" applyBorder="1" applyAlignment="1" applyProtection="1">
      <alignment horizontal="center"/>
      <protection hidden="1"/>
    </xf>
    <xf numFmtId="8" fontId="10" fillId="3" borderId="0" xfId="0" applyNumberFormat="1" applyFont="1" applyFill="1" applyBorder="1" applyAlignment="1" applyProtection="1">
      <protection hidden="1"/>
    </xf>
    <xf numFmtId="8" fontId="10" fillId="3" borderId="12" xfId="0" applyNumberFormat="1" applyFont="1" applyFill="1" applyBorder="1" applyAlignment="1" applyProtection="1">
      <protection hidden="1"/>
    </xf>
    <xf numFmtId="8" fontId="15" fillId="3" borderId="0" xfId="0" applyNumberFormat="1" applyFont="1" applyFill="1" applyBorder="1" applyAlignment="1" applyProtection="1">
      <protection hidden="1"/>
    </xf>
    <xf numFmtId="8" fontId="13" fillId="3" borderId="0" xfId="0" applyNumberFormat="1" applyFont="1" applyFill="1" applyBorder="1" applyAlignment="1" applyProtection="1">
      <protection hidden="1"/>
    </xf>
    <xf numFmtId="8" fontId="15" fillId="3" borderId="20" xfId="0" applyNumberFormat="1" applyFont="1" applyFill="1" applyBorder="1" applyAlignment="1" applyProtection="1">
      <protection hidden="1"/>
    </xf>
    <xf numFmtId="8" fontId="13" fillId="3" borderId="20" xfId="0" applyNumberFormat="1" applyFont="1" applyFill="1" applyBorder="1" applyAlignment="1" applyProtection="1">
      <protection hidden="1"/>
    </xf>
    <xf numFmtId="8" fontId="12" fillId="3" borderId="10" xfId="0" applyNumberFormat="1" applyFont="1" applyFill="1" applyBorder="1" applyAlignment="1" applyProtection="1">
      <alignment horizontal="center"/>
      <protection hidden="1"/>
    </xf>
    <xf numFmtId="8" fontId="12" fillId="3" borderId="0" xfId="0" applyNumberFormat="1" applyFont="1" applyFill="1" applyBorder="1" applyAlignment="1" applyProtection="1">
      <alignment horizontal="center"/>
      <protection hidden="1"/>
    </xf>
    <xf numFmtId="8" fontId="10" fillId="3" borderId="7" xfId="0" applyNumberFormat="1" applyFont="1" applyFill="1" applyBorder="1" applyAlignment="1" applyProtection="1">
      <protection hidden="1"/>
    </xf>
    <xf numFmtId="8" fontId="10" fillId="3" borderId="24" xfId="0" applyNumberFormat="1" applyFont="1" applyFill="1" applyBorder="1" applyAlignment="1" applyProtection="1">
      <protection hidden="1"/>
    </xf>
    <xf numFmtId="8" fontId="32" fillId="3" borderId="24" xfId="0" applyNumberFormat="1" applyFont="1" applyFill="1" applyBorder="1" applyAlignment="1" applyProtection="1">
      <protection hidden="1"/>
    </xf>
    <xf numFmtId="168" fontId="2" fillId="3" borderId="33" xfId="0" applyNumberFormat="1" applyFont="1" applyFill="1" applyBorder="1" applyAlignment="1" applyProtection="1">
      <protection hidden="1"/>
    </xf>
    <xf numFmtId="169" fontId="12" fillId="5" borderId="7" xfId="0" applyNumberFormat="1" applyFont="1" applyFill="1" applyBorder="1" applyAlignment="1" applyProtection="1">
      <alignment horizontal="center"/>
      <protection hidden="1"/>
    </xf>
    <xf numFmtId="169" fontId="13" fillId="3" borderId="0" xfId="0" applyNumberFormat="1" applyFont="1" applyFill="1" applyBorder="1" applyAlignment="1" applyProtection="1">
      <alignment horizontal="center"/>
      <protection hidden="1"/>
    </xf>
    <xf numFmtId="169" fontId="9" fillId="7" borderId="10" xfId="0" applyNumberFormat="1" applyFont="1" applyFill="1" applyBorder="1" applyAlignment="1" applyProtection="1">
      <alignment horizontal="center"/>
      <protection hidden="1"/>
    </xf>
    <xf numFmtId="169" fontId="10" fillId="3" borderId="0" xfId="0" applyNumberFormat="1" applyFont="1" applyFill="1" applyBorder="1" applyAlignment="1" applyProtection="1">
      <protection hidden="1"/>
    </xf>
    <xf numFmtId="169" fontId="10" fillId="3" borderId="12" xfId="0" applyNumberFormat="1" applyFont="1" applyFill="1" applyBorder="1" applyAlignment="1" applyProtection="1">
      <protection hidden="1"/>
    </xf>
    <xf numFmtId="169" fontId="13" fillId="3" borderId="20" xfId="0" applyNumberFormat="1" applyFont="1" applyFill="1" applyBorder="1" applyAlignment="1" applyProtection="1">
      <protection hidden="1"/>
    </xf>
    <xf numFmtId="169" fontId="18" fillId="4" borderId="38" xfId="0" applyNumberFormat="1" applyFont="1" applyFill="1" applyBorder="1" applyAlignment="1" applyProtection="1">
      <alignment horizontal="center"/>
      <protection hidden="1"/>
    </xf>
    <xf numFmtId="171" fontId="9" fillId="7" borderId="39" xfId="0" applyNumberFormat="1" applyFont="1" applyFill="1" applyBorder="1" applyAlignment="1" applyProtection="1">
      <protection hidden="1"/>
    </xf>
    <xf numFmtId="171" fontId="9" fillId="7" borderId="40" xfId="0" applyNumberFormat="1" applyFont="1" applyFill="1" applyBorder="1" applyAlignment="1" applyProtection="1">
      <alignment wrapText="1"/>
      <protection hidden="1"/>
    </xf>
    <xf numFmtId="171" fontId="9" fillId="7" borderId="40" xfId="0" applyNumberFormat="1" applyFont="1" applyFill="1" applyBorder="1" applyAlignment="1" applyProtection="1">
      <protection hidden="1"/>
    </xf>
    <xf numFmtId="0" fontId="12" fillId="7" borderId="39" xfId="0" applyFont="1" applyFill="1" applyBorder="1" applyAlignment="1" applyProtection="1">
      <protection hidden="1"/>
    </xf>
    <xf numFmtId="0" fontId="9" fillId="6" borderId="41" xfId="0" applyFont="1" applyFill="1" applyBorder="1" applyAlignment="1" applyProtection="1">
      <alignment horizontal="center"/>
      <protection hidden="1"/>
    </xf>
    <xf numFmtId="0" fontId="2" fillId="6" borderId="41" xfId="0" applyFont="1" applyFill="1" applyBorder="1" applyAlignment="1" applyProtection="1">
      <protection hidden="1"/>
    </xf>
    <xf numFmtId="165" fontId="9" fillId="6" borderId="42" xfId="0" applyNumberFormat="1" applyFont="1" applyFill="1" applyBorder="1" applyAlignment="1" applyProtection="1">
      <alignment horizontal="center"/>
      <protection hidden="1"/>
    </xf>
    <xf numFmtId="165" fontId="9" fillId="6" borderId="2" xfId="0" applyNumberFormat="1" applyFont="1" applyFill="1" applyBorder="1" applyAlignment="1" applyProtection="1">
      <alignment horizontal="center"/>
      <protection hidden="1"/>
    </xf>
    <xf numFmtId="165" fontId="9" fillId="3" borderId="21" xfId="0" applyNumberFormat="1" applyFont="1" applyFill="1" applyBorder="1" applyAlignment="1" applyProtection="1">
      <protection hidden="1"/>
    </xf>
    <xf numFmtId="165" fontId="9" fillId="6" borderId="4" xfId="0" applyNumberFormat="1" applyFont="1" applyFill="1" applyBorder="1" applyAlignment="1" applyProtection="1">
      <alignment horizontal="center"/>
      <protection hidden="1"/>
    </xf>
    <xf numFmtId="165" fontId="9" fillId="3" borderId="22" xfId="0" applyNumberFormat="1" applyFont="1" applyFill="1" applyBorder="1" applyAlignment="1" applyProtection="1">
      <protection hidden="1"/>
    </xf>
    <xf numFmtId="0" fontId="1" fillId="8" borderId="43" xfId="0" applyFont="1" applyFill="1" applyBorder="1" applyAlignment="1" applyProtection="1">
      <protection hidden="1"/>
    </xf>
    <xf numFmtId="0" fontId="9" fillId="6" borderId="44" xfId="0" applyNumberFormat="1" applyFont="1" applyFill="1" applyBorder="1" applyAlignment="1" applyProtection="1">
      <alignment horizontal="center"/>
      <protection hidden="1"/>
    </xf>
    <xf numFmtId="166" fontId="12" fillId="6" borderId="9" xfId="0" applyNumberFormat="1" applyFont="1" applyFill="1" applyBorder="1" applyAlignment="1" applyProtection="1">
      <alignment horizontal="center"/>
      <protection hidden="1"/>
    </xf>
    <xf numFmtId="8" fontId="12" fillId="6" borderId="45" xfId="0" applyNumberFormat="1" applyFont="1" applyFill="1" applyBorder="1" applyAlignment="1" applyProtection="1">
      <alignment horizontal="center"/>
      <protection hidden="1"/>
    </xf>
    <xf numFmtId="8" fontId="12" fillId="6" borderId="8" xfId="0" applyNumberFormat="1" applyFont="1" applyFill="1" applyBorder="1" applyAlignment="1" applyProtection="1">
      <alignment horizontal="center"/>
      <protection hidden="1"/>
    </xf>
    <xf numFmtId="8" fontId="12" fillId="6" borderId="9" xfId="0" applyNumberFormat="1" applyFont="1" applyFill="1" applyBorder="1" applyAlignment="1" applyProtection="1">
      <alignment horizontal="center"/>
      <protection hidden="1"/>
    </xf>
    <xf numFmtId="8" fontId="12" fillId="3" borderId="44" xfId="0" applyNumberFormat="1" applyFont="1" applyFill="1" applyBorder="1" applyAlignment="1" applyProtection="1">
      <alignment horizontal="center"/>
      <protection hidden="1"/>
    </xf>
    <xf numFmtId="4" fontId="2" fillId="0" borderId="0" xfId="0" applyNumberFormat="1" applyFont="1" applyProtection="1">
      <protection hidden="1"/>
    </xf>
    <xf numFmtId="0" fontId="2" fillId="9" borderId="46" xfId="0" applyFont="1" applyFill="1" applyBorder="1"/>
    <xf numFmtId="0" fontId="1" fillId="10" borderId="43" xfId="0" applyFont="1" applyFill="1" applyBorder="1" applyAlignment="1" applyProtection="1">
      <protection hidden="1"/>
    </xf>
    <xf numFmtId="0" fontId="9" fillId="3" borderId="47" xfId="0" applyFont="1" applyFill="1" applyBorder="1" applyAlignment="1" applyProtection="1">
      <alignment horizontal="center"/>
      <protection hidden="1"/>
    </xf>
    <xf numFmtId="10" fontId="12" fillId="7" borderId="48" xfId="0" applyNumberFormat="1" applyFont="1" applyFill="1" applyBorder="1" applyAlignment="1" applyProtection="1">
      <protection hidden="1"/>
    </xf>
    <xf numFmtId="10" fontId="9" fillId="3" borderId="0" xfId="0" applyNumberFormat="1" applyFont="1" applyFill="1" applyBorder="1" applyAlignment="1" applyProtection="1">
      <alignment horizontal="center"/>
      <protection hidden="1"/>
    </xf>
    <xf numFmtId="168" fontId="12" fillId="11" borderId="49" xfId="0" applyNumberFormat="1" applyFont="1" applyFill="1" applyBorder="1" applyAlignment="1" applyProtection="1">
      <alignment horizontal="center"/>
      <protection hidden="1"/>
    </xf>
    <xf numFmtId="167" fontId="9" fillId="4" borderId="64" xfId="0" applyNumberFormat="1" applyFont="1" applyFill="1" applyBorder="1" applyAlignment="1" applyProtection="1">
      <alignment horizontal="center"/>
      <protection hidden="1"/>
    </xf>
    <xf numFmtId="167" fontId="26" fillId="4" borderId="65" xfId="0" applyNumberFormat="1" applyFont="1" applyFill="1" applyBorder="1" applyAlignment="1" applyProtection="1">
      <alignment horizontal="right"/>
      <protection hidden="1"/>
    </xf>
    <xf numFmtId="167" fontId="9" fillId="3" borderId="66" xfId="0" applyNumberFormat="1" applyFont="1" applyFill="1" applyBorder="1" applyAlignment="1" applyProtection="1">
      <protection hidden="1"/>
    </xf>
    <xf numFmtId="170" fontId="9" fillId="3" borderId="67" xfId="0" applyNumberFormat="1" applyFont="1" applyFill="1" applyBorder="1" applyAlignment="1" applyProtection="1">
      <protection hidden="1"/>
    </xf>
    <xf numFmtId="167" fontId="9" fillId="3" borderId="67" xfId="0" applyNumberFormat="1" applyFont="1" applyFill="1" applyBorder="1" applyAlignment="1" applyProtection="1">
      <protection hidden="1"/>
    </xf>
    <xf numFmtId="170" fontId="9" fillId="3" borderId="68" xfId="0" applyNumberFormat="1" applyFont="1" applyFill="1" applyBorder="1" applyAlignment="1" applyProtection="1">
      <protection hidden="1"/>
    </xf>
    <xf numFmtId="0" fontId="0" fillId="12" borderId="0" xfId="0" applyFill="1"/>
    <xf numFmtId="0" fontId="0" fillId="12" borderId="0" xfId="0" applyFill="1" applyBorder="1"/>
    <xf numFmtId="0" fontId="33" fillId="2" borderId="0" xfId="0" applyFont="1" applyFill="1" applyBorder="1" applyAlignment="1" applyProtection="1">
      <alignment horizontal="left" vertical="center"/>
      <protection hidden="1"/>
    </xf>
    <xf numFmtId="169" fontId="12" fillId="5" borderId="69" xfId="0" applyNumberFormat="1" applyFont="1" applyFill="1" applyBorder="1" applyAlignment="1" applyProtection="1">
      <alignment horizontal="center"/>
      <protection hidden="1"/>
    </xf>
    <xf numFmtId="0" fontId="2" fillId="2" borderId="52" xfId="0" applyFont="1" applyFill="1" applyBorder="1" applyProtection="1">
      <protection hidden="1"/>
    </xf>
    <xf numFmtId="0" fontId="9" fillId="3" borderId="53" xfId="0" applyFont="1" applyFill="1" applyBorder="1" applyAlignment="1" applyProtection="1">
      <alignment horizontal="left"/>
      <protection hidden="1"/>
    </xf>
    <xf numFmtId="0" fontId="9" fillId="6" borderId="42" xfId="0" applyFont="1" applyFill="1" applyBorder="1" applyAlignment="1" applyProtection="1">
      <alignment horizontal="center"/>
      <protection hidden="1"/>
    </xf>
    <xf numFmtId="0" fontId="9" fillId="6" borderId="1" xfId="0" applyFont="1" applyFill="1" applyBorder="1" applyAlignment="1" applyProtection="1">
      <alignment horizontal="center"/>
      <protection hidden="1"/>
    </xf>
    <xf numFmtId="0" fontId="17" fillId="6" borderId="2" xfId="0" applyFont="1" applyFill="1" applyBorder="1" applyAlignment="1" applyProtection="1">
      <alignment horizontal="center"/>
      <protection hidden="1"/>
    </xf>
    <xf numFmtId="2" fontId="9" fillId="3" borderId="21" xfId="0" applyNumberFormat="1" applyFont="1" applyFill="1" applyBorder="1" applyAlignment="1" applyProtection="1">
      <alignment horizontal="center"/>
      <protection hidden="1"/>
    </xf>
    <xf numFmtId="0" fontId="9" fillId="3" borderId="30" xfId="0" applyFont="1" applyFill="1" applyBorder="1" applyAlignment="1" applyProtection="1">
      <alignment horizontal="center"/>
      <protection hidden="1"/>
    </xf>
    <xf numFmtId="165" fontId="9" fillId="3" borderId="53" xfId="0" applyNumberFormat="1" applyFont="1" applyFill="1" applyBorder="1" applyAlignment="1" applyProtection="1">
      <alignment horizontal="center"/>
      <protection hidden="1"/>
    </xf>
    <xf numFmtId="165" fontId="9" fillId="5" borderId="42" xfId="0" applyNumberFormat="1" applyFont="1" applyFill="1" applyBorder="1" applyAlignment="1" applyProtection="1">
      <alignment horizontal="center"/>
      <protection hidden="1"/>
    </xf>
    <xf numFmtId="164" fontId="9" fillId="5" borderId="1" xfId="0" applyNumberFormat="1" applyFont="1" applyFill="1" applyBorder="1" applyAlignment="1" applyProtection="1">
      <alignment horizontal="center"/>
      <protection hidden="1"/>
    </xf>
    <xf numFmtId="0" fontId="9" fillId="6" borderId="29" xfId="0" applyFont="1" applyFill="1" applyBorder="1" applyAlignment="1" applyProtection="1">
      <alignment horizontal="center"/>
      <protection hidden="1"/>
    </xf>
    <xf numFmtId="0" fontId="9" fillId="6" borderId="5" xfId="0" applyFont="1" applyFill="1" applyBorder="1" applyAlignment="1" applyProtection="1">
      <alignment horizontal="center"/>
      <protection hidden="1"/>
    </xf>
    <xf numFmtId="0" fontId="9" fillId="6" borderId="6" xfId="0" applyFont="1" applyFill="1" applyBorder="1" applyAlignment="1" applyProtection="1">
      <alignment horizontal="center"/>
      <protection hidden="1"/>
    </xf>
    <xf numFmtId="165" fontId="3" fillId="6" borderId="29" xfId="0" applyNumberFormat="1" applyFont="1" applyFill="1" applyBorder="1" applyAlignment="1" applyProtection="1">
      <protection hidden="1"/>
    </xf>
    <xf numFmtId="165" fontId="3" fillId="6" borderId="29" xfId="0" applyNumberFormat="1" applyFont="1" applyFill="1" applyBorder="1" applyAlignment="1" applyProtection="1">
      <alignment horizontal="center"/>
      <protection hidden="1"/>
    </xf>
    <xf numFmtId="165" fontId="3" fillId="6" borderId="6" xfId="0" applyNumberFormat="1" applyFont="1" applyFill="1" applyBorder="1" applyAlignment="1" applyProtection="1">
      <alignment horizontal="center"/>
      <protection hidden="1"/>
    </xf>
    <xf numFmtId="165" fontId="3" fillId="3" borderId="23" xfId="0" applyNumberFormat="1" applyFont="1" applyFill="1" applyBorder="1" applyAlignment="1" applyProtection="1">
      <alignment horizontal="center"/>
      <protection hidden="1"/>
    </xf>
    <xf numFmtId="165" fontId="3" fillId="3" borderId="5" xfId="0" applyNumberFormat="1" applyFont="1" applyFill="1" applyBorder="1" applyAlignment="1" applyProtection="1">
      <alignment horizontal="center"/>
      <protection hidden="1"/>
    </xf>
    <xf numFmtId="8" fontId="10" fillId="3" borderId="5" xfId="0" applyNumberFormat="1" applyFont="1" applyFill="1" applyBorder="1" applyAlignment="1" applyProtection="1">
      <protection hidden="1"/>
    </xf>
    <xf numFmtId="0" fontId="2" fillId="2" borderId="70" xfId="0" applyFont="1" applyFill="1" applyBorder="1" applyProtection="1">
      <protection hidden="1"/>
    </xf>
    <xf numFmtId="0" fontId="34" fillId="12" borderId="0" xfId="0" applyFont="1" applyFill="1"/>
    <xf numFmtId="0" fontId="34" fillId="12" borderId="0" xfId="0" applyFont="1" applyFill="1" applyAlignment="1">
      <alignment horizontal="left" vertical="top"/>
    </xf>
    <xf numFmtId="0" fontId="35" fillId="12" borderId="0" xfId="0" applyFont="1" applyFill="1" applyAlignment="1">
      <alignment horizontal="left" vertical="top"/>
    </xf>
    <xf numFmtId="0" fontId="36" fillId="2" borderId="0" xfId="0" applyFont="1" applyFill="1" applyBorder="1" applyAlignment="1" applyProtection="1">
      <alignment horizontal="left" vertical="center"/>
      <protection hidden="1"/>
    </xf>
    <xf numFmtId="0" fontId="35" fillId="12" borderId="0" xfId="0" applyFont="1" applyFill="1"/>
    <xf numFmtId="0" fontId="37" fillId="12" borderId="0" xfId="0" applyFont="1" applyFill="1"/>
    <xf numFmtId="0" fontId="38" fillId="13" borderId="21" xfId="0" applyFont="1" applyFill="1" applyBorder="1" applyAlignment="1">
      <alignment horizontal="left" vertical="top"/>
    </xf>
    <xf numFmtId="0" fontId="38" fillId="13" borderId="1" xfId="0" applyFont="1" applyFill="1" applyBorder="1"/>
    <xf numFmtId="0" fontId="38" fillId="13" borderId="2" xfId="0" applyFont="1" applyFill="1" applyBorder="1"/>
    <xf numFmtId="0" fontId="38" fillId="12" borderId="0" xfId="0" applyFont="1" applyFill="1"/>
    <xf numFmtId="0" fontId="38" fillId="13" borderId="22" xfId="0" applyFont="1" applyFill="1" applyBorder="1" applyAlignment="1">
      <alignment horizontal="left" vertical="top"/>
    </xf>
    <xf numFmtId="0" fontId="38" fillId="13" borderId="0" xfId="0" applyFont="1" applyFill="1" applyBorder="1"/>
    <xf numFmtId="0" fontId="38" fillId="13" borderId="4" xfId="0" applyFont="1" applyFill="1" applyBorder="1"/>
    <xf numFmtId="0" fontId="38" fillId="13" borderId="22" xfId="0" applyFont="1" applyFill="1" applyBorder="1" applyAlignment="1">
      <alignment horizontal="left" vertical="top" indent="3"/>
    </xf>
    <xf numFmtId="0" fontId="38" fillId="13" borderId="23" xfId="0" applyFont="1" applyFill="1" applyBorder="1"/>
    <xf numFmtId="0" fontId="38" fillId="13" borderId="5" xfId="0" applyFont="1" applyFill="1" applyBorder="1"/>
    <xf numFmtId="0" fontId="38" fillId="13" borderId="6" xfId="0" applyFont="1" applyFill="1" applyBorder="1"/>
    <xf numFmtId="0" fontId="38" fillId="12" borderId="0" xfId="0" applyFont="1" applyFill="1" applyAlignment="1">
      <alignment horizontal="left" vertical="top"/>
    </xf>
    <xf numFmtId="165" fontId="9" fillId="3" borderId="32" xfId="0" applyNumberFormat="1" applyFont="1" applyFill="1" applyBorder="1" applyAlignment="1" applyProtection="1">
      <alignment horizontal="center"/>
      <protection hidden="1"/>
    </xf>
    <xf numFmtId="165" fontId="9" fillId="6" borderId="54" xfId="0" applyNumberFormat="1" applyFont="1" applyFill="1" applyBorder="1" applyAlignment="1" applyProtection="1">
      <alignment horizontal="center"/>
      <protection hidden="1"/>
    </xf>
    <xf numFmtId="0" fontId="38" fillId="13" borderId="22" xfId="0" applyFont="1" applyFill="1" applyBorder="1" applyAlignment="1">
      <alignment horizontal="left" vertical="top" indent="4"/>
    </xf>
    <xf numFmtId="0" fontId="38" fillId="13" borderId="22" xfId="0" applyFont="1" applyFill="1" applyBorder="1" applyAlignment="1">
      <alignment horizontal="left" vertical="top" indent="6"/>
    </xf>
    <xf numFmtId="172" fontId="12" fillId="7" borderId="50" xfId="0" applyNumberFormat="1" applyFont="1" applyFill="1" applyBorder="1" applyAlignment="1" applyProtection="1">
      <alignment horizontal="left"/>
      <protection hidden="1"/>
    </xf>
    <xf numFmtId="172" fontId="12" fillId="7" borderId="51" xfId="0" applyNumberFormat="1" applyFont="1" applyFill="1" applyBorder="1" applyAlignment="1" applyProtection="1">
      <alignment horizontal="left"/>
      <protection hidden="1"/>
    </xf>
    <xf numFmtId="174" fontId="25" fillId="4" borderId="25" xfId="0" applyNumberFormat="1" applyFont="1" applyFill="1" applyBorder="1" applyAlignment="1" applyProtection="1">
      <alignment horizontal="center"/>
      <protection hidden="1"/>
    </xf>
    <xf numFmtId="174" fontId="25" fillId="4" borderId="26" xfId="0" applyNumberFormat="1" applyFont="1" applyFill="1" applyBorder="1" applyAlignment="1" applyProtection="1">
      <alignment horizontal="center"/>
      <protection hidden="1"/>
    </xf>
    <xf numFmtId="172" fontId="12" fillId="7" borderId="3" xfId="0" applyNumberFormat="1" applyFont="1" applyFill="1" applyBorder="1" applyAlignment="1" applyProtection="1">
      <alignment horizontal="left"/>
      <protection hidden="1"/>
    </xf>
    <xf numFmtId="172" fontId="12" fillId="7" borderId="56" xfId="0" applyNumberFormat="1" applyFont="1" applyFill="1" applyBorder="1" applyAlignment="1" applyProtection="1">
      <alignment horizontal="left"/>
      <protection hidden="1"/>
    </xf>
    <xf numFmtId="173" fontId="3" fillId="7" borderId="12" xfId="0" applyNumberFormat="1" applyFont="1" applyFill="1" applyBorder="1" applyAlignment="1" applyProtection="1">
      <alignment horizontal="left"/>
      <protection hidden="1"/>
    </xf>
    <xf numFmtId="173" fontId="3" fillId="7" borderId="57" xfId="0" applyNumberFormat="1" applyFont="1" applyFill="1" applyBorder="1" applyAlignment="1" applyProtection="1">
      <alignment horizontal="left"/>
      <protection hidden="1"/>
    </xf>
    <xf numFmtId="0" fontId="3" fillId="7" borderId="3" xfId="0" applyNumberFormat="1" applyFont="1" applyFill="1" applyBorder="1" applyAlignment="1" applyProtection="1">
      <alignment horizontal="left"/>
      <protection hidden="1"/>
    </xf>
    <xf numFmtId="0" fontId="3" fillId="7" borderId="56" xfId="0" applyNumberFormat="1" applyFont="1" applyFill="1" applyBorder="1" applyAlignment="1" applyProtection="1">
      <alignment horizontal="left"/>
      <protection hidden="1"/>
    </xf>
    <xf numFmtId="172" fontId="12" fillId="7" borderId="24" xfId="0" applyNumberFormat="1" applyFont="1" applyFill="1" applyBorder="1" applyAlignment="1" applyProtection="1">
      <alignment horizontal="left"/>
      <protection hidden="1"/>
    </xf>
    <xf numFmtId="172" fontId="12" fillId="7" borderId="55" xfId="0" applyNumberFormat="1" applyFont="1" applyFill="1" applyBorder="1" applyAlignment="1" applyProtection="1">
      <alignment horizontal="left"/>
      <protection hidden="1"/>
    </xf>
    <xf numFmtId="0" fontId="18" fillId="4" borderId="58" xfId="0" applyFont="1" applyFill="1" applyBorder="1" applyAlignment="1" applyProtection="1">
      <alignment horizontal="center"/>
      <protection hidden="1"/>
    </xf>
    <xf numFmtId="0" fontId="18" fillId="4" borderId="59" xfId="0" applyFont="1" applyFill="1" applyBorder="1" applyAlignment="1" applyProtection="1">
      <alignment horizontal="center"/>
      <protection hidden="1"/>
    </xf>
    <xf numFmtId="0" fontId="18" fillId="4" borderId="60" xfId="0" applyFont="1" applyFill="1" applyBorder="1" applyAlignment="1" applyProtection="1">
      <alignment horizontal="center"/>
      <protection hidden="1"/>
    </xf>
    <xf numFmtId="0" fontId="2" fillId="7" borderId="24" xfId="0" applyFont="1" applyFill="1" applyBorder="1" applyAlignment="1" applyProtection="1">
      <alignment horizontal="left"/>
      <protection hidden="1"/>
    </xf>
    <xf numFmtId="0" fontId="2" fillId="7" borderId="55" xfId="0" applyFont="1" applyFill="1" applyBorder="1" applyAlignment="1" applyProtection="1">
      <alignment horizontal="left"/>
      <protection hidden="1"/>
    </xf>
    <xf numFmtId="167" fontId="18" fillId="4" borderId="71" xfId="0" applyNumberFormat="1" applyFont="1" applyFill="1" applyBorder="1" applyAlignment="1" applyProtection="1">
      <alignment horizontal="center"/>
      <protection hidden="1"/>
    </xf>
    <xf numFmtId="167" fontId="18" fillId="4" borderId="72" xfId="0" applyNumberFormat="1" applyFont="1" applyFill="1" applyBorder="1" applyAlignment="1" applyProtection="1">
      <alignment horizontal="center"/>
      <protection hidden="1"/>
    </xf>
    <xf numFmtId="167" fontId="18" fillId="4" borderId="73" xfId="0" applyNumberFormat="1" applyFont="1" applyFill="1" applyBorder="1" applyAlignment="1" applyProtection="1">
      <alignment horizontal="center"/>
      <protection hidden="1"/>
    </xf>
    <xf numFmtId="0" fontId="18" fillId="4" borderId="61" xfId="0" applyFont="1" applyFill="1" applyBorder="1" applyAlignment="1" applyProtection="1">
      <alignment horizontal="center"/>
      <protection hidden="1"/>
    </xf>
    <xf numFmtId="0" fontId="18" fillId="4" borderId="62" xfId="0" applyFont="1" applyFill="1" applyBorder="1" applyAlignment="1" applyProtection="1">
      <alignment horizontal="center"/>
      <protection hidden="1"/>
    </xf>
    <xf numFmtId="0" fontId="3" fillId="7" borderId="3" xfId="0" applyNumberFormat="1" applyFont="1" applyFill="1" applyBorder="1" applyAlignment="1" applyProtection="1">
      <alignment horizontal="left" wrapText="1"/>
      <protection hidden="1"/>
    </xf>
    <xf numFmtId="0" fontId="3" fillId="7" borderId="56" xfId="0" applyNumberFormat="1" applyFont="1" applyFill="1" applyBorder="1" applyAlignment="1" applyProtection="1">
      <alignment horizontal="left" wrapText="1"/>
      <protection hidden="1"/>
    </xf>
    <xf numFmtId="172" fontId="9" fillId="3" borderId="63" xfId="0" applyNumberFormat="1" applyFont="1" applyFill="1" applyBorder="1" applyAlignment="1" applyProtection="1">
      <alignment horizontal="left"/>
      <protection hidden="1"/>
    </xf>
    <xf numFmtId="172" fontId="9" fillId="3" borderId="12" xfId="0" applyNumberFormat="1" applyFont="1" applyFill="1" applyBorder="1" applyAlignment="1" applyProtection="1">
      <alignment horizontal="left"/>
      <protection hidden="1"/>
    </xf>
    <xf numFmtId="172" fontId="9" fillId="3" borderId="17" xfId="0" applyNumberFormat="1" applyFont="1" applyFill="1" applyBorder="1" applyAlignment="1" applyProtection="1">
      <alignment horizontal="left"/>
      <protection hidden="1"/>
    </xf>
    <xf numFmtId="172" fontId="9" fillId="3" borderId="24" xfId="0" applyNumberFormat="1" applyFont="1" applyFill="1" applyBorder="1" applyAlignment="1" applyProtection="1">
      <alignment horizontal="left"/>
      <protection hidden="1"/>
    </xf>
    <xf numFmtId="0" fontId="3" fillId="2" borderId="0" xfId="0" applyFont="1" applyFill="1" applyBorder="1" applyAlignment="1" applyProtection="1">
      <protection hidden="1"/>
    </xf>
    <xf numFmtId="0" fontId="0" fillId="2" borderId="0" xfId="0" applyFill="1" applyBorder="1" applyAlignment="1" applyProtection="1">
      <protection hidden="1"/>
    </xf>
    <xf numFmtId="0" fontId="3" fillId="7" borderId="24" xfId="0" applyNumberFormat="1" applyFont="1" applyFill="1" applyBorder="1" applyAlignment="1" applyProtection="1">
      <alignment horizontal="left"/>
      <protection hidden="1"/>
    </xf>
    <xf numFmtId="0" fontId="3" fillId="7" borderId="55" xfId="0" applyNumberFormat="1" applyFont="1" applyFill="1" applyBorder="1" applyAlignment="1" applyProtection="1">
      <alignment horizontal="left"/>
      <protection hidden="1"/>
    </xf>
    <xf numFmtId="0" fontId="3" fillId="7" borderId="59" xfId="0" applyNumberFormat="1" applyFont="1" applyFill="1" applyBorder="1" applyAlignment="1" applyProtection="1">
      <alignment horizontal="left"/>
      <protection hidden="1"/>
    </xf>
    <xf numFmtId="0" fontId="3" fillId="7" borderId="60" xfId="0" applyNumberFormat="1" applyFont="1" applyFill="1" applyBorder="1" applyAlignment="1" applyProtection="1">
      <alignment horizontal="left"/>
      <protection hidden="1"/>
    </xf>
    <xf numFmtId="0" fontId="3" fillId="3" borderId="58" xfId="0" applyFont="1" applyFill="1" applyBorder="1" applyAlignment="1" applyProtection="1">
      <alignment horizontal="left"/>
      <protection hidden="1"/>
    </xf>
    <xf numFmtId="0" fontId="3" fillId="3" borderId="59" xfId="0" applyFont="1" applyFill="1" applyBorder="1" applyAlignment="1" applyProtection="1">
      <alignment horizontal="left"/>
      <protection hidden="1"/>
    </xf>
    <xf numFmtId="0" fontId="3" fillId="3" borderId="17" xfId="0" applyFont="1" applyFill="1" applyBorder="1" applyAlignment="1" applyProtection="1">
      <alignment horizontal="left"/>
      <protection hidden="1"/>
    </xf>
    <xf numFmtId="0" fontId="3" fillId="3" borderId="24" xfId="0" applyFont="1" applyFill="1" applyBorder="1" applyAlignment="1" applyProtection="1">
      <alignment horizontal="left"/>
      <protection hidden="1"/>
    </xf>
    <xf numFmtId="172" fontId="9" fillId="3" borderId="18" xfId="0" applyNumberFormat="1" applyFont="1" applyFill="1" applyBorder="1" applyAlignment="1" applyProtection="1">
      <alignment horizontal="left"/>
      <protection hidden="1"/>
    </xf>
    <xf numFmtId="172" fontId="9" fillId="3" borderId="3" xfId="0" applyNumberFormat="1" applyFont="1" applyFill="1" applyBorder="1" applyAlignment="1" applyProtection="1">
      <alignment horizontal="left"/>
      <protection hidden="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28</xdr:col>
      <xdr:colOff>476250</xdr:colOff>
      <xdr:row>1</xdr:row>
      <xdr:rowOff>9525</xdr:rowOff>
    </xdr:from>
    <xdr:to>
      <xdr:col>30</xdr:col>
      <xdr:colOff>9525</xdr:colOff>
      <xdr:row>1</xdr:row>
      <xdr:rowOff>895350</xdr:rowOff>
    </xdr:to>
    <xdr:pic>
      <xdr:nvPicPr>
        <xdr:cNvPr id="307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50250" y="171450"/>
          <a:ext cx="752475" cy="8858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781050</xdr:colOff>
      <xdr:row>1</xdr:row>
      <xdr:rowOff>38100</xdr:rowOff>
    </xdr:from>
    <xdr:to>
      <xdr:col>24</xdr:col>
      <xdr:colOff>695325</xdr:colOff>
      <xdr:row>1</xdr:row>
      <xdr:rowOff>895350</xdr:rowOff>
    </xdr:to>
    <xdr:pic>
      <xdr:nvPicPr>
        <xdr:cNvPr id="205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02650" y="200025"/>
          <a:ext cx="742950" cy="857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37"/>
  <sheetViews>
    <sheetView zoomScale="60" zoomScaleNormal="60" workbookViewId="0">
      <pane xSplit="21360" topLeftCell="AE1"/>
      <selection activeCell="U13" sqref="U13"/>
      <selection pane="topRight" activeCell="AE1" sqref="AE1"/>
    </sheetView>
  </sheetViews>
  <sheetFormatPr defaultRowHeight="12.75" x14ac:dyDescent="0.2"/>
  <cols>
    <col min="1" max="1" width="0.42578125" style="176" customWidth="1"/>
    <col min="2" max="2" width="39.28515625" style="176" customWidth="1"/>
    <col min="3" max="4" width="9.140625" style="176"/>
    <col min="5" max="5" width="42.85546875" style="176" customWidth="1"/>
    <col min="6" max="6" width="7" style="176" customWidth="1"/>
    <col min="7" max="7" width="8.7109375" style="176" customWidth="1"/>
    <col min="8" max="18" width="9.140625" style="176"/>
    <col min="19" max="19" width="17.140625" style="176" customWidth="1"/>
    <col min="20" max="20" width="59.140625" style="176" customWidth="1"/>
    <col min="21" max="21" width="12" style="176" customWidth="1"/>
    <col min="22" max="22" width="3.140625" style="176" customWidth="1"/>
    <col min="23" max="25" width="9.140625" style="176" hidden="1" customWidth="1"/>
    <col min="26" max="26" width="5.42578125" style="176" hidden="1" customWidth="1"/>
    <col min="27" max="27" width="3.85546875" style="176" hidden="1" customWidth="1"/>
    <col min="28" max="28" width="9.140625" style="176" hidden="1" customWidth="1"/>
    <col min="29" max="16384" width="9.140625" style="176"/>
  </cols>
  <sheetData>
    <row r="1" spans="1:47" s="4" customFormat="1" ht="12.75" customHeight="1" x14ac:dyDescent="0.25">
      <c r="A1" s="77"/>
      <c r="B1" s="1"/>
      <c r="C1" s="1"/>
      <c r="D1" s="1"/>
      <c r="E1" s="1"/>
      <c r="F1" s="2"/>
      <c r="G1" s="2"/>
      <c r="H1" s="2"/>
      <c r="I1" s="28"/>
      <c r="J1" s="2"/>
      <c r="K1" s="2"/>
      <c r="L1" s="2"/>
      <c r="M1" s="2"/>
      <c r="N1" s="1"/>
      <c r="O1" s="2"/>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s="4" customFormat="1" ht="72" customHeight="1" x14ac:dyDescent="0.35">
      <c r="A2" s="78"/>
      <c r="B2" s="55" t="s">
        <v>25</v>
      </c>
      <c r="C2" s="5"/>
      <c r="D2" s="5"/>
      <c r="E2" s="6"/>
      <c r="F2" s="7"/>
      <c r="G2" s="7"/>
      <c r="H2" s="7"/>
      <c r="I2" s="29"/>
      <c r="J2" s="7"/>
      <c r="K2" s="7"/>
      <c r="L2" s="9" t="s">
        <v>49</v>
      </c>
      <c r="M2" s="9"/>
      <c r="N2" s="8"/>
      <c r="O2" s="7"/>
      <c r="P2" s="8"/>
      <c r="Q2" s="8"/>
      <c r="R2" s="9"/>
      <c r="S2" s="10"/>
      <c r="T2" s="8"/>
      <c r="U2" s="8"/>
      <c r="V2" s="8"/>
      <c r="W2" s="8"/>
      <c r="X2" s="8"/>
      <c r="Y2" s="8"/>
      <c r="Z2" s="8"/>
      <c r="AA2" s="8"/>
      <c r="AB2" s="8"/>
      <c r="AC2" s="8"/>
      <c r="AD2" s="180"/>
      <c r="AE2" s="8"/>
      <c r="AF2" s="8"/>
      <c r="AG2" s="8"/>
      <c r="AH2" s="8"/>
      <c r="AI2" s="8"/>
      <c r="AJ2" s="8"/>
      <c r="AK2" s="8"/>
      <c r="AL2" s="8"/>
      <c r="AM2" s="8"/>
      <c r="AN2" s="8"/>
      <c r="AO2" s="8"/>
      <c r="AP2" s="8"/>
      <c r="AQ2" s="8"/>
      <c r="AR2" s="8"/>
      <c r="AS2" s="8"/>
      <c r="AT2" s="8"/>
      <c r="AU2" s="8"/>
    </row>
    <row r="3" spans="1:47" x14ac:dyDescent="0.2">
      <c r="A3" s="177"/>
    </row>
    <row r="4" spans="1:47" ht="23.25" x14ac:dyDescent="0.35">
      <c r="A4" s="178"/>
      <c r="B4" s="203" t="s">
        <v>52</v>
      </c>
      <c r="C4" s="204"/>
      <c r="D4" s="204"/>
      <c r="E4" s="204"/>
      <c r="F4" s="204"/>
      <c r="G4" s="204"/>
      <c r="H4" s="204"/>
      <c r="I4" s="204"/>
      <c r="J4" s="205"/>
      <c r="K4" s="205"/>
      <c r="L4" s="205"/>
      <c r="M4" s="205"/>
      <c r="N4" s="205"/>
      <c r="O4" s="205"/>
      <c r="P4" s="205"/>
      <c r="Q4" s="205"/>
      <c r="R4" s="205"/>
      <c r="S4" s="205"/>
      <c r="T4" s="205"/>
      <c r="U4" s="205"/>
    </row>
    <row r="5" spans="1:47" ht="22.5" x14ac:dyDescent="0.35">
      <c r="A5" s="201"/>
      <c r="B5" s="217" t="s">
        <v>55</v>
      </c>
      <c r="C5" s="204"/>
      <c r="D5" s="204"/>
      <c r="E5" s="204"/>
      <c r="F5" s="204"/>
      <c r="G5" s="204"/>
      <c r="H5" s="204"/>
      <c r="I5" s="204"/>
      <c r="J5" s="205"/>
      <c r="K5" s="205"/>
      <c r="L5" s="205"/>
      <c r="M5" s="205"/>
      <c r="N5" s="205"/>
      <c r="O5" s="205"/>
      <c r="P5" s="205"/>
      <c r="Q5" s="205"/>
      <c r="R5" s="205"/>
      <c r="S5" s="205"/>
      <c r="T5" s="205"/>
      <c r="U5" s="205"/>
    </row>
    <row r="6" spans="1:47" ht="10.5" customHeight="1" x14ac:dyDescent="0.35">
      <c r="A6" s="201"/>
      <c r="B6" s="202"/>
      <c r="C6" s="204"/>
      <c r="D6" s="204"/>
      <c r="E6" s="204"/>
      <c r="F6" s="204"/>
      <c r="G6" s="204"/>
      <c r="H6" s="204"/>
      <c r="I6" s="204"/>
      <c r="J6" s="205"/>
      <c r="K6" s="205"/>
      <c r="L6" s="205"/>
      <c r="M6" s="205"/>
      <c r="N6" s="205"/>
      <c r="O6" s="205"/>
      <c r="P6" s="205"/>
      <c r="Q6" s="205"/>
      <c r="R6" s="205"/>
      <c r="S6" s="205"/>
      <c r="T6" s="205"/>
      <c r="U6" s="205"/>
    </row>
    <row r="7" spans="1:47" ht="29.25" customHeight="1" x14ac:dyDescent="0.35">
      <c r="A7" s="201"/>
      <c r="B7" s="206" t="s">
        <v>59</v>
      </c>
      <c r="C7" s="207"/>
      <c r="D7" s="207"/>
      <c r="E7" s="207"/>
      <c r="F7" s="207"/>
      <c r="G7" s="207"/>
      <c r="H7" s="207"/>
      <c r="I7" s="207"/>
      <c r="J7" s="207"/>
      <c r="K7" s="207"/>
      <c r="L7" s="207"/>
      <c r="M7" s="207"/>
      <c r="N7" s="207"/>
      <c r="O7" s="207"/>
      <c r="P7" s="207"/>
      <c r="Q7" s="207"/>
      <c r="R7" s="207"/>
      <c r="S7" s="207"/>
      <c r="T7" s="208"/>
      <c r="U7" s="209"/>
    </row>
    <row r="8" spans="1:47" ht="29.25" customHeight="1" x14ac:dyDescent="0.35">
      <c r="A8" s="201"/>
      <c r="B8" s="210" t="s">
        <v>58</v>
      </c>
      <c r="C8" s="211"/>
      <c r="D8" s="211"/>
      <c r="E8" s="211"/>
      <c r="F8" s="211"/>
      <c r="G8" s="211"/>
      <c r="H8" s="211"/>
      <c r="I8" s="211"/>
      <c r="J8" s="211"/>
      <c r="K8" s="211"/>
      <c r="L8" s="211"/>
      <c r="M8" s="211"/>
      <c r="N8" s="211"/>
      <c r="O8" s="211"/>
      <c r="P8" s="211"/>
      <c r="Q8" s="211"/>
      <c r="R8" s="211"/>
      <c r="S8" s="211"/>
      <c r="T8" s="212"/>
      <c r="U8" s="209"/>
    </row>
    <row r="9" spans="1:47" ht="29.25" customHeight="1" x14ac:dyDescent="0.35">
      <c r="A9" s="201"/>
      <c r="B9" s="210" t="s">
        <v>56</v>
      </c>
      <c r="C9" s="211"/>
      <c r="D9" s="211"/>
      <c r="E9" s="211"/>
      <c r="F9" s="211"/>
      <c r="G9" s="211"/>
      <c r="H9" s="211"/>
      <c r="I9" s="211"/>
      <c r="J9" s="211"/>
      <c r="K9" s="211"/>
      <c r="L9" s="211"/>
      <c r="M9" s="211"/>
      <c r="N9" s="211"/>
      <c r="O9" s="211"/>
      <c r="P9" s="211"/>
      <c r="Q9" s="211"/>
      <c r="R9" s="211"/>
      <c r="S9" s="211"/>
      <c r="T9" s="212"/>
      <c r="U9" s="209"/>
    </row>
    <row r="10" spans="1:47" ht="29.25" customHeight="1" x14ac:dyDescent="0.35">
      <c r="A10" s="201"/>
      <c r="B10" s="220" t="s">
        <v>61</v>
      </c>
      <c r="C10" s="211"/>
      <c r="D10" s="211"/>
      <c r="E10" s="211"/>
      <c r="F10" s="211"/>
      <c r="G10" s="211"/>
      <c r="H10" s="211"/>
      <c r="I10" s="211"/>
      <c r="J10" s="211"/>
      <c r="K10" s="211"/>
      <c r="L10" s="211"/>
      <c r="M10" s="211"/>
      <c r="N10" s="211"/>
      <c r="O10" s="211"/>
      <c r="P10" s="211"/>
      <c r="Q10" s="211"/>
      <c r="R10" s="211"/>
      <c r="S10" s="211"/>
      <c r="T10" s="212"/>
      <c r="U10" s="209"/>
    </row>
    <row r="11" spans="1:47" ht="29.25" customHeight="1" x14ac:dyDescent="0.35">
      <c r="A11" s="201"/>
      <c r="B11" s="220" t="s">
        <v>62</v>
      </c>
      <c r="C11" s="211"/>
      <c r="D11" s="211"/>
      <c r="E11" s="211"/>
      <c r="F11" s="211"/>
      <c r="G11" s="211"/>
      <c r="H11" s="211"/>
      <c r="I11" s="211"/>
      <c r="J11" s="211"/>
      <c r="K11" s="211"/>
      <c r="L11" s="211"/>
      <c r="M11" s="211"/>
      <c r="N11" s="211"/>
      <c r="O11" s="211"/>
      <c r="P11" s="211"/>
      <c r="Q11" s="211"/>
      <c r="R11" s="211"/>
      <c r="S11" s="211"/>
      <c r="T11" s="212"/>
      <c r="U11" s="209"/>
    </row>
    <row r="12" spans="1:47" ht="29.25" customHeight="1" x14ac:dyDescent="0.35">
      <c r="A12" s="201"/>
      <c r="B12" s="220" t="s">
        <v>63</v>
      </c>
      <c r="C12" s="211"/>
      <c r="D12" s="211"/>
      <c r="E12" s="211"/>
      <c r="F12" s="211"/>
      <c r="G12" s="211"/>
      <c r="H12" s="211"/>
      <c r="I12" s="211"/>
      <c r="J12" s="211"/>
      <c r="K12" s="211"/>
      <c r="L12" s="211"/>
      <c r="M12" s="211"/>
      <c r="N12" s="211"/>
      <c r="O12" s="211"/>
      <c r="P12" s="211"/>
      <c r="Q12" s="211"/>
      <c r="R12" s="211"/>
      <c r="S12" s="211"/>
      <c r="T12" s="212"/>
      <c r="U12" s="209"/>
    </row>
    <row r="13" spans="1:47" ht="29.25" customHeight="1" x14ac:dyDescent="0.35">
      <c r="A13" s="201"/>
      <c r="B13" s="220" t="s">
        <v>64</v>
      </c>
      <c r="C13" s="211"/>
      <c r="D13" s="211"/>
      <c r="E13" s="211"/>
      <c r="F13" s="211"/>
      <c r="G13" s="211"/>
      <c r="H13" s="211"/>
      <c r="I13" s="211"/>
      <c r="J13" s="211"/>
      <c r="K13" s="211"/>
      <c r="L13" s="211"/>
      <c r="M13" s="211"/>
      <c r="N13" s="211"/>
      <c r="O13" s="211"/>
      <c r="P13" s="211"/>
      <c r="Q13" s="211"/>
      <c r="R13" s="211"/>
      <c r="S13" s="211"/>
      <c r="T13" s="212"/>
      <c r="U13" s="209"/>
    </row>
    <row r="14" spans="1:47" ht="29.25" customHeight="1" x14ac:dyDescent="0.35">
      <c r="A14" s="201"/>
      <c r="B14" s="220" t="s">
        <v>65</v>
      </c>
      <c r="C14" s="211"/>
      <c r="D14" s="211"/>
      <c r="E14" s="211"/>
      <c r="F14" s="211"/>
      <c r="G14" s="211"/>
      <c r="H14" s="211"/>
      <c r="I14" s="211"/>
      <c r="J14" s="211"/>
      <c r="K14" s="211"/>
      <c r="L14" s="211"/>
      <c r="M14" s="211"/>
      <c r="N14" s="211"/>
      <c r="O14" s="211"/>
      <c r="P14" s="211"/>
      <c r="Q14" s="211"/>
      <c r="R14" s="211"/>
      <c r="S14" s="211"/>
      <c r="T14" s="212"/>
      <c r="U14" s="209"/>
    </row>
    <row r="15" spans="1:47" ht="29.25" customHeight="1" x14ac:dyDescent="0.35">
      <c r="A15" s="201"/>
      <c r="B15" s="220" t="s">
        <v>73</v>
      </c>
      <c r="C15" s="211"/>
      <c r="D15" s="211"/>
      <c r="E15" s="211"/>
      <c r="F15" s="211"/>
      <c r="G15" s="211"/>
      <c r="H15" s="211"/>
      <c r="I15" s="211"/>
      <c r="J15" s="211"/>
      <c r="K15" s="211"/>
      <c r="L15" s="211"/>
      <c r="M15" s="211"/>
      <c r="N15" s="211"/>
      <c r="O15" s="211"/>
      <c r="P15" s="211"/>
      <c r="Q15" s="211"/>
      <c r="R15" s="211"/>
      <c r="S15" s="211"/>
      <c r="T15" s="212"/>
      <c r="U15" s="209"/>
    </row>
    <row r="16" spans="1:47" ht="29.25" customHeight="1" x14ac:dyDescent="0.35">
      <c r="A16" s="201"/>
      <c r="B16" s="220" t="s">
        <v>66</v>
      </c>
      <c r="C16" s="211"/>
      <c r="D16" s="211"/>
      <c r="E16" s="211"/>
      <c r="F16" s="211"/>
      <c r="G16" s="211"/>
      <c r="H16" s="211"/>
      <c r="I16" s="211"/>
      <c r="J16" s="211"/>
      <c r="K16" s="211"/>
      <c r="L16" s="211"/>
      <c r="M16" s="211"/>
      <c r="N16" s="211"/>
      <c r="O16" s="211"/>
      <c r="P16" s="211"/>
      <c r="Q16" s="211"/>
      <c r="R16" s="211"/>
      <c r="S16" s="211"/>
      <c r="T16" s="212"/>
      <c r="U16" s="209"/>
    </row>
    <row r="17" spans="1:21" ht="29.25" customHeight="1" x14ac:dyDescent="0.35">
      <c r="A17" s="201"/>
      <c r="B17" s="220" t="s">
        <v>67</v>
      </c>
      <c r="C17" s="211"/>
      <c r="D17" s="211"/>
      <c r="E17" s="211"/>
      <c r="F17" s="211"/>
      <c r="G17" s="211"/>
      <c r="H17" s="211"/>
      <c r="I17" s="211"/>
      <c r="J17" s="211"/>
      <c r="K17" s="211"/>
      <c r="L17" s="211"/>
      <c r="M17" s="211"/>
      <c r="N17" s="211"/>
      <c r="O17" s="211"/>
      <c r="P17" s="211"/>
      <c r="Q17" s="211"/>
      <c r="R17" s="211"/>
      <c r="S17" s="211"/>
      <c r="T17" s="212"/>
      <c r="U17" s="209"/>
    </row>
    <row r="18" spans="1:21" ht="29.25" customHeight="1" x14ac:dyDescent="0.35">
      <c r="A18" s="201"/>
      <c r="B18" s="220" t="s">
        <v>68</v>
      </c>
      <c r="C18" s="211"/>
      <c r="D18" s="211"/>
      <c r="E18" s="211"/>
      <c r="F18" s="211"/>
      <c r="G18" s="211"/>
      <c r="H18" s="211"/>
      <c r="I18" s="211"/>
      <c r="J18" s="211"/>
      <c r="K18" s="211"/>
      <c r="L18" s="211"/>
      <c r="M18" s="211"/>
      <c r="N18" s="211"/>
      <c r="O18" s="211"/>
      <c r="P18" s="211"/>
      <c r="Q18" s="211"/>
      <c r="R18" s="211"/>
      <c r="S18" s="211"/>
      <c r="T18" s="212"/>
      <c r="U18" s="209"/>
    </row>
    <row r="19" spans="1:21" ht="29.25" customHeight="1" x14ac:dyDescent="0.35">
      <c r="A19" s="201"/>
      <c r="B19" s="220" t="s">
        <v>71</v>
      </c>
      <c r="C19" s="211"/>
      <c r="D19" s="211"/>
      <c r="E19" s="211"/>
      <c r="F19" s="211"/>
      <c r="G19" s="211"/>
      <c r="H19" s="211"/>
      <c r="I19" s="211"/>
      <c r="J19" s="211"/>
      <c r="K19" s="211"/>
      <c r="L19" s="211"/>
      <c r="M19" s="211"/>
      <c r="N19" s="211"/>
      <c r="O19" s="211"/>
      <c r="P19" s="211"/>
      <c r="Q19" s="211"/>
      <c r="R19" s="211"/>
      <c r="S19" s="211"/>
      <c r="T19" s="212"/>
      <c r="U19" s="209"/>
    </row>
    <row r="20" spans="1:21" ht="29.25" customHeight="1" x14ac:dyDescent="0.35">
      <c r="A20" s="201"/>
      <c r="B20" s="221" t="s">
        <v>72</v>
      </c>
      <c r="C20" s="211"/>
      <c r="D20" s="211"/>
      <c r="E20" s="211"/>
      <c r="F20" s="211"/>
      <c r="G20" s="211"/>
      <c r="H20" s="211"/>
      <c r="I20" s="211"/>
      <c r="J20" s="211"/>
      <c r="K20" s="211"/>
      <c r="L20" s="211"/>
      <c r="M20" s="211"/>
      <c r="N20" s="211"/>
      <c r="O20" s="211"/>
      <c r="P20" s="211"/>
      <c r="Q20" s="211"/>
      <c r="R20" s="211"/>
      <c r="S20" s="211"/>
      <c r="T20" s="212"/>
      <c r="U20" s="209"/>
    </row>
    <row r="21" spans="1:21" ht="29.25" customHeight="1" x14ac:dyDescent="0.35">
      <c r="A21" s="201"/>
      <c r="B21" s="220" t="s">
        <v>69</v>
      </c>
      <c r="C21" s="211"/>
      <c r="D21" s="211"/>
      <c r="E21" s="211"/>
      <c r="F21" s="211"/>
      <c r="G21" s="211"/>
      <c r="H21" s="211"/>
      <c r="I21" s="211"/>
      <c r="J21" s="211"/>
      <c r="K21" s="211"/>
      <c r="L21" s="211"/>
      <c r="M21" s="211"/>
      <c r="N21" s="211"/>
      <c r="O21" s="211"/>
      <c r="P21" s="211"/>
      <c r="Q21" s="211"/>
      <c r="R21" s="211"/>
      <c r="S21" s="211"/>
      <c r="T21" s="212"/>
      <c r="U21" s="209"/>
    </row>
    <row r="22" spans="1:21" ht="29.25" customHeight="1" x14ac:dyDescent="0.35">
      <c r="A22" s="201"/>
      <c r="B22" s="221" t="s">
        <v>54</v>
      </c>
      <c r="C22" s="211"/>
      <c r="D22" s="211"/>
      <c r="E22" s="211"/>
      <c r="F22" s="211"/>
      <c r="G22" s="211"/>
      <c r="H22" s="211"/>
      <c r="I22" s="211"/>
      <c r="J22" s="211"/>
      <c r="K22" s="211"/>
      <c r="L22" s="211"/>
      <c r="M22" s="211"/>
      <c r="N22" s="211"/>
      <c r="O22" s="211"/>
      <c r="P22" s="211"/>
      <c r="Q22" s="211"/>
      <c r="R22" s="211"/>
      <c r="S22" s="211"/>
      <c r="T22" s="212"/>
      <c r="U22" s="209"/>
    </row>
    <row r="23" spans="1:21" ht="22.5" x14ac:dyDescent="0.35">
      <c r="A23" s="201"/>
      <c r="B23" s="220" t="s">
        <v>70</v>
      </c>
      <c r="C23" s="211"/>
      <c r="D23" s="211"/>
      <c r="E23" s="211"/>
      <c r="F23" s="211"/>
      <c r="G23" s="211"/>
      <c r="H23" s="211"/>
      <c r="I23" s="211"/>
      <c r="J23" s="211"/>
      <c r="K23" s="211"/>
      <c r="L23" s="211"/>
      <c r="M23" s="211"/>
      <c r="N23" s="211"/>
      <c r="O23" s="211"/>
      <c r="P23" s="211"/>
      <c r="Q23" s="211"/>
      <c r="R23" s="211"/>
      <c r="S23" s="211"/>
      <c r="T23" s="212"/>
      <c r="U23" s="209"/>
    </row>
    <row r="24" spans="1:21" ht="22.5" x14ac:dyDescent="0.35">
      <c r="A24" s="201"/>
      <c r="B24" s="221" t="s">
        <v>60</v>
      </c>
      <c r="C24" s="211"/>
      <c r="D24" s="211"/>
      <c r="E24" s="211"/>
      <c r="F24" s="211"/>
      <c r="G24" s="211"/>
      <c r="H24" s="211"/>
      <c r="I24" s="211"/>
      <c r="J24" s="211"/>
      <c r="K24" s="211"/>
      <c r="L24" s="211"/>
      <c r="M24" s="211"/>
      <c r="N24" s="211"/>
      <c r="O24" s="211"/>
      <c r="P24" s="211"/>
      <c r="Q24" s="211"/>
      <c r="R24" s="211"/>
      <c r="S24" s="211"/>
      <c r="T24" s="212"/>
      <c r="U24" s="209"/>
    </row>
    <row r="25" spans="1:21" ht="29.25" customHeight="1" x14ac:dyDescent="0.35">
      <c r="A25" s="201"/>
      <c r="B25" s="210" t="s">
        <v>57</v>
      </c>
      <c r="C25" s="211"/>
      <c r="D25" s="211"/>
      <c r="E25" s="211"/>
      <c r="F25" s="211"/>
      <c r="G25" s="211"/>
      <c r="H25" s="211"/>
      <c r="I25" s="211"/>
      <c r="J25" s="211"/>
      <c r="K25" s="211"/>
      <c r="L25" s="211"/>
      <c r="M25" s="211"/>
      <c r="N25" s="211"/>
      <c r="O25" s="211"/>
      <c r="P25" s="211"/>
      <c r="Q25" s="211"/>
      <c r="R25" s="211"/>
      <c r="S25" s="211"/>
      <c r="T25" s="212"/>
      <c r="U25" s="209"/>
    </row>
    <row r="26" spans="1:21" ht="29.25" customHeight="1" x14ac:dyDescent="0.35">
      <c r="A26" s="201"/>
      <c r="B26" s="213" t="s">
        <v>53</v>
      </c>
      <c r="C26" s="211"/>
      <c r="D26" s="211"/>
      <c r="E26" s="211"/>
      <c r="F26" s="211"/>
      <c r="G26" s="211"/>
      <c r="H26" s="211"/>
      <c r="I26" s="211"/>
      <c r="J26" s="211"/>
      <c r="K26" s="211"/>
      <c r="L26" s="211"/>
      <c r="M26" s="211"/>
      <c r="N26" s="211"/>
      <c r="O26" s="211"/>
      <c r="P26" s="211"/>
      <c r="Q26" s="211"/>
      <c r="R26" s="211"/>
      <c r="S26" s="211"/>
      <c r="T26" s="212"/>
      <c r="U26" s="209"/>
    </row>
    <row r="27" spans="1:21" ht="6.75" customHeight="1" x14ac:dyDescent="0.35">
      <c r="A27" s="200"/>
      <c r="B27" s="214"/>
      <c r="C27" s="215"/>
      <c r="D27" s="215"/>
      <c r="E27" s="215"/>
      <c r="F27" s="215"/>
      <c r="G27" s="215"/>
      <c r="H27" s="215"/>
      <c r="I27" s="215"/>
      <c r="J27" s="215"/>
      <c r="K27" s="215"/>
      <c r="L27" s="215"/>
      <c r="M27" s="215"/>
      <c r="N27" s="215"/>
      <c r="O27" s="215"/>
      <c r="P27" s="215"/>
      <c r="Q27" s="215"/>
      <c r="R27" s="215"/>
      <c r="S27" s="215"/>
      <c r="T27" s="216"/>
      <c r="U27" s="209"/>
    </row>
    <row r="28" spans="1:21" ht="22.5" x14ac:dyDescent="0.35">
      <c r="B28" s="209"/>
      <c r="C28" s="209"/>
      <c r="D28" s="209"/>
      <c r="E28" s="209"/>
      <c r="F28" s="209"/>
      <c r="G28" s="209"/>
      <c r="H28" s="209"/>
      <c r="I28" s="209"/>
      <c r="J28" s="209"/>
      <c r="K28" s="209"/>
      <c r="L28" s="209"/>
      <c r="M28" s="209"/>
      <c r="N28" s="209"/>
      <c r="O28" s="209"/>
      <c r="P28" s="209"/>
      <c r="Q28" s="209"/>
      <c r="R28" s="209"/>
      <c r="S28" s="209"/>
      <c r="T28" s="209"/>
      <c r="U28" s="209"/>
    </row>
    <row r="29" spans="1:21" ht="22.5" x14ac:dyDescent="0.35">
      <c r="B29" s="209"/>
      <c r="C29" s="209"/>
      <c r="D29" s="209"/>
      <c r="E29" s="209"/>
      <c r="F29" s="209"/>
      <c r="G29" s="209"/>
      <c r="H29" s="209"/>
      <c r="I29" s="209"/>
      <c r="J29" s="209"/>
      <c r="K29" s="209"/>
      <c r="L29" s="209"/>
      <c r="M29" s="209"/>
      <c r="N29" s="209"/>
      <c r="O29" s="209"/>
      <c r="P29" s="209"/>
      <c r="Q29" s="209"/>
      <c r="R29" s="209"/>
      <c r="S29" s="209"/>
      <c r="T29" s="209"/>
      <c r="U29" s="209"/>
    </row>
    <row r="30" spans="1:21" ht="22.5" x14ac:dyDescent="0.35">
      <c r="B30" s="209"/>
      <c r="C30" s="209"/>
      <c r="D30" s="209"/>
      <c r="E30" s="209"/>
      <c r="F30" s="209"/>
      <c r="G30" s="209"/>
      <c r="H30" s="209"/>
      <c r="I30" s="209"/>
      <c r="J30" s="209"/>
      <c r="K30" s="209"/>
      <c r="L30" s="209"/>
      <c r="M30" s="209"/>
      <c r="N30" s="209"/>
      <c r="O30" s="209"/>
      <c r="P30" s="209"/>
      <c r="Q30" s="209"/>
      <c r="R30" s="209"/>
      <c r="S30" s="209"/>
      <c r="T30" s="209"/>
      <c r="U30" s="209"/>
    </row>
    <row r="31" spans="1:21" ht="22.5" x14ac:dyDescent="0.35">
      <c r="B31" s="209"/>
      <c r="C31" s="209"/>
      <c r="D31" s="209"/>
      <c r="E31" s="209"/>
      <c r="F31" s="209"/>
      <c r="G31" s="209"/>
      <c r="H31" s="209"/>
      <c r="I31" s="209"/>
      <c r="J31" s="209"/>
      <c r="K31" s="209"/>
      <c r="L31" s="209"/>
      <c r="M31" s="209"/>
      <c r="N31" s="209"/>
      <c r="O31" s="209"/>
      <c r="P31" s="209"/>
      <c r="Q31" s="209"/>
      <c r="R31" s="209"/>
      <c r="S31" s="209"/>
      <c r="T31" s="209"/>
      <c r="U31" s="209"/>
    </row>
    <row r="32" spans="1:21" ht="22.5" x14ac:dyDescent="0.35">
      <c r="B32" s="209"/>
      <c r="C32" s="209"/>
      <c r="D32" s="209"/>
      <c r="E32" s="209"/>
      <c r="F32" s="209"/>
      <c r="G32" s="209"/>
      <c r="H32" s="209"/>
      <c r="I32" s="209"/>
      <c r="J32" s="209"/>
      <c r="K32" s="209"/>
      <c r="L32" s="209"/>
      <c r="M32" s="209"/>
      <c r="N32" s="209"/>
      <c r="O32" s="209"/>
      <c r="P32" s="209"/>
      <c r="Q32" s="209"/>
      <c r="R32" s="209"/>
      <c r="S32" s="209"/>
      <c r="T32" s="209"/>
      <c r="U32" s="209"/>
    </row>
    <row r="33" spans="2:21" ht="22.5" x14ac:dyDescent="0.35">
      <c r="B33" s="209"/>
      <c r="C33" s="209"/>
      <c r="D33" s="209"/>
      <c r="E33" s="209"/>
      <c r="F33" s="209"/>
      <c r="G33" s="209"/>
      <c r="H33" s="209"/>
      <c r="I33" s="209"/>
      <c r="J33" s="209"/>
      <c r="K33" s="209"/>
      <c r="L33" s="209"/>
      <c r="M33" s="209"/>
      <c r="N33" s="209"/>
      <c r="O33" s="209"/>
      <c r="P33" s="209"/>
      <c r="Q33" s="209"/>
      <c r="R33" s="209"/>
      <c r="S33" s="209"/>
      <c r="T33" s="209"/>
      <c r="U33" s="209"/>
    </row>
    <row r="34" spans="2:21" x14ac:dyDescent="0.2">
      <c r="B34" s="205"/>
      <c r="C34" s="205"/>
      <c r="D34" s="205"/>
      <c r="E34" s="205"/>
      <c r="F34" s="205"/>
      <c r="G34" s="205"/>
      <c r="H34" s="205"/>
      <c r="I34" s="205"/>
      <c r="J34" s="205"/>
      <c r="K34" s="205"/>
      <c r="L34" s="205"/>
      <c r="M34" s="205"/>
      <c r="N34" s="205"/>
      <c r="O34" s="205"/>
      <c r="P34" s="205"/>
      <c r="Q34" s="205"/>
      <c r="R34" s="205"/>
      <c r="S34" s="205"/>
      <c r="T34" s="205"/>
      <c r="U34" s="205"/>
    </row>
    <row r="35" spans="2:21" x14ac:dyDescent="0.2">
      <c r="B35" s="205"/>
      <c r="C35" s="205"/>
      <c r="D35" s="205"/>
      <c r="E35" s="205"/>
      <c r="F35" s="205"/>
      <c r="G35" s="205"/>
      <c r="H35" s="205"/>
      <c r="I35" s="205"/>
      <c r="J35" s="205"/>
      <c r="K35" s="205"/>
      <c r="L35" s="205"/>
      <c r="M35" s="205"/>
      <c r="N35" s="205"/>
      <c r="O35" s="205"/>
      <c r="P35" s="205"/>
      <c r="Q35" s="205"/>
      <c r="R35" s="205"/>
      <c r="S35" s="205"/>
      <c r="T35" s="205"/>
      <c r="U35" s="205"/>
    </row>
    <row r="36" spans="2:21" x14ac:dyDescent="0.2">
      <c r="B36" s="205"/>
      <c r="C36" s="205"/>
      <c r="D36" s="205"/>
      <c r="E36" s="205"/>
      <c r="F36" s="205"/>
      <c r="G36" s="205"/>
      <c r="H36" s="205"/>
      <c r="I36" s="205"/>
      <c r="J36" s="205"/>
      <c r="K36" s="205"/>
      <c r="L36" s="205"/>
      <c r="M36" s="205"/>
      <c r="N36" s="205"/>
      <c r="O36" s="205"/>
      <c r="P36" s="205"/>
      <c r="Q36" s="205"/>
      <c r="R36" s="205"/>
      <c r="S36" s="205"/>
      <c r="T36" s="205"/>
      <c r="U36" s="205"/>
    </row>
    <row r="37" spans="2:21" x14ac:dyDescent="0.2">
      <c r="B37" s="205"/>
      <c r="C37" s="205"/>
      <c r="D37" s="205"/>
      <c r="E37" s="205"/>
      <c r="F37" s="205"/>
      <c r="G37" s="205"/>
      <c r="H37" s="205"/>
      <c r="I37" s="205"/>
      <c r="J37" s="205"/>
      <c r="K37" s="205"/>
      <c r="L37" s="205"/>
      <c r="M37" s="205"/>
      <c r="N37" s="205"/>
      <c r="O37" s="205"/>
      <c r="P37" s="205"/>
      <c r="Q37" s="205"/>
      <c r="R37" s="205"/>
      <c r="S37" s="205"/>
      <c r="T37" s="205"/>
      <c r="U37" s="205"/>
    </row>
  </sheetData>
  <pageMargins left="0.7" right="0.7" top="0.75" bottom="0.75" header="0.3" footer="0.3"/>
  <pageSetup scale="37"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C290"/>
  <sheetViews>
    <sheetView showGridLines="0" showZeros="0" tabSelected="1" zoomScale="70" zoomScaleNormal="70" workbookViewId="0">
      <pane ySplit="15" topLeftCell="A16" activePane="bottomLeft" state="frozen"/>
      <selection activeCell="B1" sqref="B1"/>
      <selection pane="bottomLeft" activeCell="N65" sqref="N65"/>
    </sheetView>
  </sheetViews>
  <sheetFormatPr defaultRowHeight="15.75" x14ac:dyDescent="0.25"/>
  <cols>
    <col min="1" max="1" width="0.140625" style="4" customWidth="1"/>
    <col min="2" max="2" width="7" style="4" customWidth="1"/>
    <col min="3" max="3" width="8" style="4" customWidth="1"/>
    <col min="4" max="4" width="13.5703125" style="4" customWidth="1"/>
    <col min="5" max="5" width="19.42578125" style="4" customWidth="1"/>
    <col min="6" max="6" width="44.42578125" style="4" customWidth="1"/>
    <col min="7" max="7" width="6.140625" style="4" customWidth="1"/>
    <col min="8" max="8" width="9.42578125" style="4" customWidth="1"/>
    <col min="9" max="9" width="7.7109375" style="41" customWidth="1"/>
    <col min="10" max="10" width="8.42578125" style="4" customWidth="1"/>
    <col min="11" max="11" width="13.7109375" style="4" customWidth="1"/>
    <col min="12" max="13" width="13.42578125" style="4" customWidth="1"/>
    <col min="14" max="14" width="12.42578125" style="4" customWidth="1"/>
    <col min="15" max="15" width="12.7109375" style="4" customWidth="1"/>
    <col min="16" max="16" width="13.7109375" style="4" customWidth="1"/>
    <col min="17" max="17" width="14.140625" style="4" customWidth="1"/>
    <col min="18" max="18" width="13.5703125" style="4" customWidth="1"/>
    <col min="19" max="19" width="11.42578125" style="4" customWidth="1"/>
    <col min="20" max="20" width="13.42578125" style="4" customWidth="1"/>
    <col min="21" max="21" width="10.7109375" style="4" customWidth="1"/>
    <col min="22" max="23" width="13.28515625" style="4" customWidth="1"/>
    <col min="24" max="24" width="12.42578125" style="4" customWidth="1"/>
    <col min="25" max="25" width="15.7109375" style="4" customWidth="1"/>
    <col min="26" max="26" width="13.42578125" style="4" customWidth="1"/>
    <col min="27" max="27" width="15.7109375" style="4" customWidth="1"/>
    <col min="28" max="28" width="15.140625" style="4" customWidth="1"/>
    <col min="29" max="29" width="2.7109375" style="4" customWidth="1"/>
    <col min="30" max="16384" width="9.140625" style="4"/>
  </cols>
  <sheetData>
    <row r="1" spans="1:29" ht="12.75" customHeight="1" x14ac:dyDescent="0.25">
      <c r="A1" s="77"/>
      <c r="B1" s="1"/>
      <c r="C1" s="1"/>
      <c r="D1" s="1"/>
      <c r="E1" s="1"/>
      <c r="F1" s="2"/>
      <c r="G1" s="2"/>
      <c r="H1" s="2"/>
      <c r="I1" s="28"/>
      <c r="J1" s="2"/>
      <c r="K1" s="2"/>
      <c r="L1" s="2"/>
      <c r="M1" s="2"/>
      <c r="N1" s="1"/>
      <c r="O1" s="2"/>
      <c r="P1" s="1"/>
      <c r="Q1" s="1"/>
      <c r="R1" s="1"/>
      <c r="S1" s="1"/>
      <c r="T1" s="1"/>
      <c r="U1" s="1"/>
      <c r="V1" s="1"/>
      <c r="W1" s="1"/>
      <c r="X1" s="1"/>
      <c r="Y1" s="3"/>
      <c r="Z1" s="34"/>
      <c r="AA1" s="34"/>
      <c r="AB1" s="34"/>
      <c r="AC1" s="34"/>
    </row>
    <row r="2" spans="1:29" ht="72" customHeight="1" x14ac:dyDescent="0.35">
      <c r="A2" s="78"/>
      <c r="B2" s="55" t="s">
        <v>25</v>
      </c>
      <c r="C2" s="5"/>
      <c r="D2" s="5"/>
      <c r="E2" s="6"/>
      <c r="F2" s="7"/>
      <c r="G2" s="7"/>
      <c r="H2" s="7"/>
      <c r="I2" s="29" t="s">
        <v>24</v>
      </c>
      <c r="J2" s="7"/>
      <c r="K2" s="7"/>
      <c r="L2" s="7"/>
      <c r="M2" s="9" t="s">
        <v>49</v>
      </c>
      <c r="N2" s="8"/>
      <c r="O2" s="7"/>
      <c r="P2" s="8"/>
      <c r="Q2" s="8"/>
      <c r="R2" s="9"/>
      <c r="S2" s="10"/>
      <c r="T2" s="8"/>
      <c r="U2" s="8"/>
      <c r="V2" s="8"/>
      <c r="W2" s="8"/>
      <c r="X2" s="8"/>
      <c r="Y2" s="180"/>
      <c r="Z2" s="34"/>
      <c r="AA2" s="34"/>
      <c r="AB2" s="34"/>
      <c r="AC2" s="34"/>
    </row>
    <row r="3" spans="1:29" ht="16.5" customHeight="1" x14ac:dyDescent="0.35">
      <c r="A3" s="79"/>
      <c r="B3" s="14"/>
      <c r="C3" s="12"/>
      <c r="D3" s="12"/>
      <c r="E3" s="12"/>
      <c r="F3" s="13"/>
      <c r="G3" s="13"/>
      <c r="H3" s="13"/>
      <c r="I3" s="30"/>
      <c r="J3" s="13"/>
      <c r="K3" s="13"/>
      <c r="L3" s="13"/>
      <c r="M3" s="13"/>
      <c r="N3" s="14"/>
      <c r="O3" s="13"/>
      <c r="P3" s="14"/>
      <c r="Q3" s="14"/>
      <c r="R3" s="15"/>
      <c r="S3" s="16"/>
      <c r="T3" s="14"/>
      <c r="U3" s="14"/>
      <c r="V3" s="14"/>
      <c r="W3" s="14"/>
      <c r="X3" s="14"/>
      <c r="Y3" s="11"/>
      <c r="Z3" s="34"/>
      <c r="AA3" s="34"/>
      <c r="AB3" s="34"/>
      <c r="AC3" s="34"/>
    </row>
    <row r="4" spans="1:29" ht="15" customHeight="1" thickBot="1" x14ac:dyDescent="0.3">
      <c r="A4" s="78"/>
      <c r="B4" s="54"/>
      <c r="C4" s="54"/>
      <c r="D4" s="54"/>
      <c r="E4" s="250" t="s">
        <v>24</v>
      </c>
      <c r="F4" s="251"/>
      <c r="G4" s="75"/>
      <c r="H4" s="75"/>
      <c r="I4" s="85"/>
      <c r="J4" s="80"/>
      <c r="K4" s="80"/>
      <c r="L4" s="80"/>
      <c r="M4" s="80"/>
      <c r="N4" s="80"/>
      <c r="O4" s="80"/>
      <c r="P4" s="80"/>
      <c r="Q4" s="80"/>
      <c r="R4" s="80"/>
      <c r="S4" s="80"/>
      <c r="T4" s="86"/>
      <c r="U4" s="86"/>
      <c r="V4" s="87"/>
      <c r="W4" s="87"/>
      <c r="X4" s="87"/>
      <c r="Y4" s="3"/>
      <c r="Z4" s="34"/>
      <c r="AA4" s="34"/>
      <c r="AB4" s="34"/>
      <c r="AC4" s="34"/>
    </row>
    <row r="5" spans="1:29" x14ac:dyDescent="0.25">
      <c r="A5" s="78"/>
      <c r="B5" s="256" t="s">
        <v>29</v>
      </c>
      <c r="C5" s="257"/>
      <c r="D5" s="257"/>
      <c r="E5" s="254"/>
      <c r="F5" s="254"/>
      <c r="G5" s="254"/>
      <c r="H5" s="254"/>
      <c r="I5" s="255"/>
      <c r="J5" s="54"/>
      <c r="K5" s="242" t="s">
        <v>45</v>
      </c>
      <c r="L5" s="243"/>
      <c r="M5" s="54"/>
      <c r="N5" s="239" t="s">
        <v>20</v>
      </c>
      <c r="O5" s="240"/>
      <c r="P5" s="240"/>
      <c r="Q5" s="240"/>
      <c r="R5" s="241"/>
      <c r="S5" s="54"/>
      <c r="T5" s="234" t="s">
        <v>44</v>
      </c>
      <c r="U5" s="235"/>
      <c r="V5" s="235"/>
      <c r="W5" s="235"/>
      <c r="X5" s="236"/>
      <c r="Y5" s="11"/>
      <c r="Z5" s="34"/>
      <c r="AA5" s="34"/>
      <c r="AB5" s="34"/>
      <c r="AC5" s="34"/>
    </row>
    <row r="6" spans="1:29" x14ac:dyDescent="0.25">
      <c r="A6" s="78"/>
      <c r="B6" s="258" t="s">
        <v>26</v>
      </c>
      <c r="C6" s="259"/>
      <c r="D6" s="259"/>
      <c r="E6" s="252"/>
      <c r="F6" s="252"/>
      <c r="G6" s="252"/>
      <c r="H6" s="252"/>
      <c r="I6" s="253"/>
      <c r="J6" s="54"/>
      <c r="K6" s="96" t="s">
        <v>5</v>
      </c>
      <c r="L6" s="97" t="s">
        <v>18</v>
      </c>
      <c r="M6" s="54"/>
      <c r="N6" s="170"/>
      <c r="O6" s="35"/>
      <c r="P6" s="36"/>
      <c r="Q6" s="36" t="s">
        <v>24</v>
      </c>
      <c r="R6" s="171" t="s">
        <v>22</v>
      </c>
      <c r="S6" s="54"/>
      <c r="T6" s="68">
        <v>1</v>
      </c>
      <c r="U6" s="237"/>
      <c r="V6" s="237"/>
      <c r="W6" s="237"/>
      <c r="X6" s="238"/>
      <c r="Y6" s="11"/>
      <c r="Z6" s="34"/>
      <c r="AA6" s="34"/>
      <c r="AB6" s="34"/>
      <c r="AC6" s="34"/>
    </row>
    <row r="7" spans="1:29" ht="37.5" customHeight="1" thickBot="1" x14ac:dyDescent="0.3">
      <c r="A7" s="78"/>
      <c r="B7" s="260" t="s">
        <v>27</v>
      </c>
      <c r="C7" s="261"/>
      <c r="D7" s="261"/>
      <c r="E7" s="244"/>
      <c r="F7" s="244"/>
      <c r="G7" s="244"/>
      <c r="H7" s="244"/>
      <c r="I7" s="245"/>
      <c r="J7" s="54"/>
      <c r="K7" s="115" t="s">
        <v>3</v>
      </c>
      <c r="L7" s="145">
        <v>1</v>
      </c>
      <c r="M7" s="54"/>
      <c r="N7" s="172" t="s">
        <v>38</v>
      </c>
      <c r="O7" s="173"/>
      <c r="P7" s="174"/>
      <c r="Q7" s="174">
        <f>W289</f>
        <v>0</v>
      </c>
      <c r="R7" s="175">
        <f>ROUND(Q7,0)</f>
        <v>0</v>
      </c>
      <c r="S7" s="54"/>
      <c r="T7" s="69">
        <v>2</v>
      </c>
      <c r="U7" s="226"/>
      <c r="V7" s="226"/>
      <c r="W7" s="226"/>
      <c r="X7" s="227"/>
      <c r="Y7" s="11"/>
      <c r="Z7" s="34"/>
      <c r="AA7" s="34"/>
      <c r="AB7" s="34"/>
      <c r="AC7" s="34"/>
    </row>
    <row r="8" spans="1:29" ht="17.25" customHeight="1" x14ac:dyDescent="0.25">
      <c r="A8" s="78"/>
      <c r="B8" s="248" t="s">
        <v>28</v>
      </c>
      <c r="C8" s="249"/>
      <c r="D8" s="249"/>
      <c r="E8" s="252"/>
      <c r="F8" s="252"/>
      <c r="G8" s="252"/>
      <c r="H8" s="252"/>
      <c r="I8" s="253"/>
      <c r="J8" s="54"/>
      <c r="K8" s="114" t="s">
        <v>4</v>
      </c>
      <c r="L8" s="146">
        <v>1.2529999999999999</v>
      </c>
      <c r="M8" s="54"/>
      <c r="N8" s="54"/>
      <c r="O8" s="54"/>
      <c r="P8" s="54"/>
      <c r="Q8" s="54"/>
      <c r="R8" s="54"/>
      <c r="S8" s="54"/>
      <c r="T8" s="70">
        <v>3</v>
      </c>
      <c r="U8" s="232"/>
      <c r="V8" s="232"/>
      <c r="W8" s="232"/>
      <c r="X8" s="233"/>
      <c r="Y8" s="11"/>
      <c r="Z8" s="34"/>
      <c r="AA8" s="34"/>
      <c r="AB8" s="34"/>
      <c r="AC8" s="34"/>
    </row>
    <row r="9" spans="1:29" x14ac:dyDescent="0.25">
      <c r="A9" s="78"/>
      <c r="B9" s="260" t="s">
        <v>30</v>
      </c>
      <c r="C9" s="261"/>
      <c r="D9" s="261"/>
      <c r="E9" s="230"/>
      <c r="F9" s="230"/>
      <c r="G9" s="230"/>
      <c r="H9" s="230"/>
      <c r="I9" s="231"/>
      <c r="J9" s="54"/>
      <c r="K9" s="117" t="s">
        <v>1</v>
      </c>
      <c r="L9" s="145">
        <v>1.5</v>
      </c>
      <c r="M9" s="54"/>
      <c r="N9" s="54"/>
      <c r="O9" s="54"/>
      <c r="P9" s="54"/>
      <c r="Q9" s="54"/>
      <c r="R9" s="54"/>
      <c r="S9" s="54"/>
      <c r="T9" s="71">
        <v>4</v>
      </c>
      <c r="U9" s="226"/>
      <c r="V9" s="226"/>
      <c r="W9" s="226"/>
      <c r="X9" s="227"/>
      <c r="Y9" s="11"/>
      <c r="Z9" s="34"/>
      <c r="AA9" s="34"/>
      <c r="AB9" s="34"/>
      <c r="AC9" s="34"/>
    </row>
    <row r="10" spans="1:29" x14ac:dyDescent="0.25">
      <c r="A10" s="78"/>
      <c r="B10" s="246" t="s">
        <v>40</v>
      </c>
      <c r="C10" s="247"/>
      <c r="D10" s="247"/>
      <c r="E10" s="228"/>
      <c r="F10" s="228"/>
      <c r="G10" s="228"/>
      <c r="H10" s="228"/>
      <c r="I10" s="229"/>
      <c r="J10" s="54"/>
      <c r="K10" s="116" t="s">
        <v>2</v>
      </c>
      <c r="L10" s="147">
        <v>1.7</v>
      </c>
      <c r="M10" s="54"/>
      <c r="N10" s="54"/>
      <c r="O10" s="54"/>
      <c r="P10" s="54"/>
      <c r="Q10" s="54"/>
      <c r="R10" s="54"/>
      <c r="S10" s="54"/>
      <c r="T10" s="72">
        <v>5</v>
      </c>
      <c r="U10" s="232"/>
      <c r="V10" s="232"/>
      <c r="W10" s="232"/>
      <c r="X10" s="233"/>
      <c r="Y10" s="11"/>
      <c r="Z10" s="34"/>
      <c r="AA10" s="34"/>
      <c r="AB10" s="34"/>
      <c r="AC10" s="34"/>
    </row>
    <row r="11" spans="1:29" ht="15.75" customHeight="1" x14ac:dyDescent="0.25">
      <c r="A11" s="78"/>
      <c r="B11" s="260" t="s">
        <v>51</v>
      </c>
      <c r="C11" s="261"/>
      <c r="D11" s="261"/>
      <c r="E11" s="230"/>
      <c r="F11" s="230"/>
      <c r="G11" s="230"/>
      <c r="H11" s="230"/>
      <c r="I11" s="231"/>
      <c r="J11" s="54"/>
      <c r="K11" s="67"/>
      <c r="L11" s="148"/>
      <c r="M11" s="54"/>
      <c r="N11" s="54"/>
      <c r="O11" s="54"/>
      <c r="P11" s="54"/>
      <c r="Q11" s="54"/>
      <c r="R11" s="54"/>
      <c r="S11" s="54"/>
      <c r="T11" s="73">
        <v>6</v>
      </c>
      <c r="U11" s="226"/>
      <c r="V11" s="226"/>
      <c r="W11" s="226"/>
      <c r="X11" s="227"/>
      <c r="Y11" s="11"/>
      <c r="Z11" s="34"/>
      <c r="AA11" s="34"/>
      <c r="AB11" s="34"/>
      <c r="AC11" s="34"/>
    </row>
    <row r="12" spans="1:29" ht="16.5" thickBot="1" x14ac:dyDescent="0.3">
      <c r="A12" s="78"/>
      <c r="B12" s="18"/>
      <c r="C12" s="19" t="s">
        <v>24</v>
      </c>
      <c r="D12" s="19"/>
      <c r="E12" s="19"/>
      <c r="F12" s="19"/>
      <c r="G12" s="19"/>
      <c r="H12" s="19"/>
      <c r="I12" s="31"/>
      <c r="J12" s="54"/>
      <c r="K12" s="166" t="s">
        <v>46</v>
      </c>
      <c r="L12" s="167">
        <v>0.03</v>
      </c>
      <c r="M12" s="54"/>
      <c r="N12" s="54"/>
      <c r="O12" s="54"/>
      <c r="P12" s="54"/>
      <c r="Q12" s="54"/>
      <c r="R12" s="54"/>
      <c r="S12" s="54"/>
      <c r="T12" s="74">
        <v>7</v>
      </c>
      <c r="U12" s="222"/>
      <c r="V12" s="222"/>
      <c r="W12" s="222"/>
      <c r="X12" s="223"/>
      <c r="Y12" s="11"/>
      <c r="Z12" s="34"/>
      <c r="AA12" s="34"/>
      <c r="AB12" s="34"/>
      <c r="AC12" s="34"/>
    </row>
    <row r="13" spans="1:29" ht="13.5" customHeight="1" x14ac:dyDescent="0.25">
      <c r="A13" s="78"/>
      <c r="B13" s="18"/>
      <c r="C13" s="19" t="s">
        <v>24</v>
      </c>
      <c r="D13" s="19"/>
      <c r="E13" s="19"/>
      <c r="F13" s="19"/>
      <c r="G13" s="19"/>
      <c r="H13" s="19"/>
      <c r="I13" s="31"/>
      <c r="J13" s="19"/>
      <c r="K13" s="20"/>
      <c r="L13" s="21"/>
      <c r="M13" s="20"/>
      <c r="N13" s="20"/>
      <c r="O13" s="20" t="s">
        <v>24</v>
      </c>
      <c r="P13" s="20" t="s">
        <v>24</v>
      </c>
      <c r="Q13" s="20" t="s">
        <v>24</v>
      </c>
      <c r="R13" s="20" t="s">
        <v>24</v>
      </c>
      <c r="S13" s="20"/>
      <c r="T13" s="20"/>
      <c r="U13" s="20"/>
      <c r="V13" s="20"/>
      <c r="W13" s="20" t="s">
        <v>24</v>
      </c>
      <c r="X13" s="20"/>
      <c r="Y13" s="11"/>
      <c r="Z13" s="34"/>
      <c r="AA13" s="34"/>
      <c r="AB13" s="34"/>
      <c r="AC13" s="34"/>
    </row>
    <row r="14" spans="1:29" s="34" customFormat="1" ht="15.75" customHeight="1" x14ac:dyDescent="0.3">
      <c r="A14" s="81"/>
      <c r="B14" s="181" t="s">
        <v>10</v>
      </c>
      <c r="C14" s="182" t="s">
        <v>19</v>
      </c>
      <c r="D14" s="183" t="s">
        <v>7</v>
      </c>
      <c r="E14" s="183" t="s">
        <v>6</v>
      </c>
      <c r="F14" s="184" t="s">
        <v>8</v>
      </c>
      <c r="G14" s="182" t="s">
        <v>9</v>
      </c>
      <c r="H14" s="183" t="s">
        <v>5</v>
      </c>
      <c r="I14" s="185" t="s">
        <v>31</v>
      </c>
      <c r="J14" s="186" t="s">
        <v>12</v>
      </c>
      <c r="K14" s="151" t="s">
        <v>36</v>
      </c>
      <c r="L14" s="187" t="s">
        <v>36</v>
      </c>
      <c r="M14" s="151" t="s">
        <v>48</v>
      </c>
      <c r="N14" s="187" t="s">
        <v>48</v>
      </c>
      <c r="O14" s="151" t="s">
        <v>11</v>
      </c>
      <c r="P14" s="152" t="s">
        <v>37</v>
      </c>
      <c r="Q14" s="153" t="s">
        <v>35</v>
      </c>
      <c r="R14" s="102" t="s">
        <v>42</v>
      </c>
      <c r="S14" s="102" t="s">
        <v>15</v>
      </c>
      <c r="T14" s="102" t="s">
        <v>48</v>
      </c>
      <c r="U14" s="102" t="s">
        <v>74</v>
      </c>
      <c r="V14" s="188" t="s">
        <v>17</v>
      </c>
      <c r="W14" s="189" t="s">
        <v>50</v>
      </c>
      <c r="X14" s="54"/>
      <c r="Y14" s="82"/>
    </row>
    <row r="15" spans="1:29" s="34" customFormat="1" x14ac:dyDescent="0.25">
      <c r="A15" s="81"/>
      <c r="B15" s="112"/>
      <c r="C15" s="105" t="s">
        <v>32</v>
      </c>
      <c r="D15" s="48"/>
      <c r="E15" s="48"/>
      <c r="F15" s="111"/>
      <c r="G15" s="105"/>
      <c r="H15" s="48"/>
      <c r="I15" s="107" t="s">
        <v>14</v>
      </c>
      <c r="J15" s="108" t="s">
        <v>13</v>
      </c>
      <c r="K15" s="106" t="s">
        <v>16</v>
      </c>
      <c r="L15" s="218" t="s">
        <v>39</v>
      </c>
      <c r="M15" s="219" t="s">
        <v>16</v>
      </c>
      <c r="N15" s="103" t="s">
        <v>39</v>
      </c>
      <c r="O15" s="106" t="s">
        <v>23</v>
      </c>
      <c r="P15" s="154" t="s">
        <v>24</v>
      </c>
      <c r="Q15" s="155" t="s">
        <v>24</v>
      </c>
      <c r="R15" s="33" t="s">
        <v>47</v>
      </c>
      <c r="S15" s="33" t="s">
        <v>34</v>
      </c>
      <c r="T15" s="33" t="s">
        <v>41</v>
      </c>
      <c r="U15" s="168">
        <v>3.4099999999999998E-2</v>
      </c>
      <c r="V15" s="99" t="s">
        <v>0</v>
      </c>
      <c r="W15" s="47" t="s">
        <v>0</v>
      </c>
      <c r="X15" s="54"/>
      <c r="Y15" s="82"/>
    </row>
    <row r="16" spans="1:29" s="34" customFormat="1" x14ac:dyDescent="0.25">
      <c r="A16" s="81"/>
      <c r="B16" s="113"/>
      <c r="C16" s="190" t="s">
        <v>24</v>
      </c>
      <c r="D16" s="191"/>
      <c r="E16" s="191"/>
      <c r="F16" s="192"/>
      <c r="G16" s="190"/>
      <c r="H16" s="191"/>
      <c r="I16" s="109"/>
      <c r="J16" s="110"/>
      <c r="K16" s="193" t="s">
        <v>24</v>
      </c>
      <c r="L16" s="104" t="s">
        <v>3</v>
      </c>
      <c r="M16" s="193" t="s">
        <v>24</v>
      </c>
      <c r="N16" s="104" t="s">
        <v>3</v>
      </c>
      <c r="O16" s="194" t="s">
        <v>3</v>
      </c>
      <c r="P16" s="195" t="s">
        <v>3</v>
      </c>
      <c r="Q16" s="196" t="s">
        <v>3</v>
      </c>
      <c r="R16" s="197" t="s">
        <v>3</v>
      </c>
      <c r="S16" s="197" t="s">
        <v>3</v>
      </c>
      <c r="T16" s="197" t="s">
        <v>3</v>
      </c>
      <c r="U16" s="197" t="s">
        <v>3</v>
      </c>
      <c r="V16" s="100" t="s">
        <v>3</v>
      </c>
      <c r="W16" s="101" t="s">
        <v>3</v>
      </c>
      <c r="X16" s="54"/>
      <c r="Y16" s="82"/>
    </row>
    <row r="17" spans="1:25" s="34" customFormat="1" ht="8.25" customHeight="1" x14ac:dyDescent="0.25">
      <c r="A17" s="81"/>
      <c r="B17" s="22"/>
      <c r="C17" s="23"/>
      <c r="D17" s="23"/>
      <c r="E17" s="23"/>
      <c r="F17" s="23"/>
      <c r="G17" s="23"/>
      <c r="H17" s="23"/>
      <c r="I17" s="32"/>
      <c r="J17" s="23"/>
      <c r="K17" s="24"/>
      <c r="L17" s="24"/>
      <c r="M17" s="24"/>
      <c r="N17" s="24"/>
      <c r="O17" s="24"/>
      <c r="P17" s="24"/>
      <c r="Q17" s="24"/>
      <c r="R17" s="24"/>
      <c r="S17" s="24"/>
      <c r="T17" s="24"/>
      <c r="U17" s="24"/>
      <c r="V17" s="24"/>
      <c r="W17" s="25"/>
      <c r="X17" s="54"/>
      <c r="Y17" s="82"/>
    </row>
    <row r="18" spans="1:25" ht="7.5" customHeight="1" x14ac:dyDescent="0.25">
      <c r="A18" s="78"/>
      <c r="B18" s="58"/>
      <c r="C18" s="56"/>
      <c r="D18" s="56"/>
      <c r="E18" s="56"/>
      <c r="F18" s="56"/>
      <c r="G18" s="56"/>
      <c r="H18" s="56"/>
      <c r="I18" s="57"/>
      <c r="J18" s="56"/>
      <c r="K18" s="126"/>
      <c r="L18" s="126"/>
      <c r="M18" s="126"/>
      <c r="N18" s="126"/>
      <c r="O18" s="126"/>
      <c r="P18" s="126"/>
      <c r="Q18" s="126"/>
      <c r="R18" s="126"/>
      <c r="S18" s="126"/>
      <c r="T18" s="126"/>
      <c r="U18" s="126"/>
      <c r="V18" s="126"/>
      <c r="W18" s="126"/>
      <c r="X18" s="54"/>
      <c r="Y18" s="11"/>
    </row>
    <row r="19" spans="1:25" ht="9" customHeight="1" x14ac:dyDescent="0.25">
      <c r="A19" s="78"/>
      <c r="B19" s="49"/>
      <c r="C19" s="50"/>
      <c r="D19" s="50"/>
      <c r="E19" s="50"/>
      <c r="F19" s="50"/>
      <c r="G19" s="50"/>
      <c r="H19" s="50"/>
      <c r="I19" s="51"/>
      <c r="J19" s="50"/>
      <c r="K19" s="127"/>
      <c r="L19" s="127"/>
      <c r="M19" s="127"/>
      <c r="N19" s="127"/>
      <c r="O19" s="127"/>
      <c r="P19" s="127"/>
      <c r="Q19" s="127"/>
      <c r="R19" s="127"/>
      <c r="S19" s="127"/>
      <c r="T19" s="127"/>
      <c r="U19" s="127"/>
      <c r="V19" s="127"/>
      <c r="W19" s="127"/>
      <c r="X19" s="54"/>
      <c r="Y19" s="11"/>
    </row>
    <row r="20" spans="1:25" s="26" customFormat="1" ht="17.25" customHeight="1" x14ac:dyDescent="0.3">
      <c r="A20" s="83"/>
      <c r="B20" s="52"/>
      <c r="C20" s="224">
        <v>1</v>
      </c>
      <c r="D20" s="225"/>
      <c r="E20" s="37" t="s">
        <v>24</v>
      </c>
      <c r="F20" s="165" t="s">
        <v>24</v>
      </c>
      <c r="G20" s="76"/>
      <c r="H20" s="76"/>
      <c r="I20" s="76"/>
      <c r="J20" s="76"/>
      <c r="K20" s="130"/>
      <c r="L20" s="128" t="s">
        <v>24</v>
      </c>
      <c r="M20" s="130"/>
      <c r="N20" s="128" t="s">
        <v>24</v>
      </c>
      <c r="O20" s="131"/>
      <c r="P20" s="131" t="s">
        <v>24</v>
      </c>
      <c r="Q20" s="129" t="s">
        <v>24</v>
      </c>
      <c r="R20" s="129" t="s">
        <v>24</v>
      </c>
      <c r="S20" s="129" t="s">
        <v>24</v>
      </c>
      <c r="T20" s="129" t="s">
        <v>24</v>
      </c>
      <c r="U20" s="129" t="s">
        <v>24</v>
      </c>
      <c r="V20" s="131" t="s">
        <v>24</v>
      </c>
      <c r="W20" s="131" t="s">
        <v>24</v>
      </c>
      <c r="X20" s="54"/>
      <c r="Y20" s="84"/>
    </row>
    <row r="21" spans="1:25" x14ac:dyDescent="0.25">
      <c r="A21" s="78"/>
      <c r="B21" s="94"/>
      <c r="C21" s="149">
        <v>1</v>
      </c>
      <c r="D21" s="150"/>
      <c r="E21" s="119" t="s">
        <v>24</v>
      </c>
      <c r="F21" s="164" t="s">
        <v>24</v>
      </c>
      <c r="G21" s="157">
        <v>1</v>
      </c>
      <c r="H21" s="115" t="s">
        <v>3</v>
      </c>
      <c r="I21" s="158">
        <f>VLOOKUP(H21,$K$7:$L$11,2,FALSE)</f>
        <v>1</v>
      </c>
      <c r="J21" s="44" t="s">
        <v>21</v>
      </c>
      <c r="K21" s="159">
        <v>0</v>
      </c>
      <c r="L21" s="132">
        <f>+K21*I21*G21</f>
        <v>0</v>
      </c>
      <c r="M21" s="159">
        <v>0</v>
      </c>
      <c r="N21" s="132">
        <f>+M21*I21*G21</f>
        <v>0</v>
      </c>
      <c r="O21" s="160">
        <v>0</v>
      </c>
      <c r="P21" s="161">
        <v>0</v>
      </c>
      <c r="Q21" s="162"/>
      <c r="R21" s="120">
        <f>SUM(N21+O21+P21+Q21)*$L$12</f>
        <v>0</v>
      </c>
      <c r="S21" s="120">
        <f>SUM(L21:R21)-M21-N21</f>
        <v>0</v>
      </c>
      <c r="T21" s="120">
        <f>SUM(N21:R21)</f>
        <v>0</v>
      </c>
      <c r="U21" s="120">
        <f>+(T21)*$U$15</f>
        <v>0</v>
      </c>
      <c r="V21" s="121">
        <f>ROUND(+(S21)*1.0341,0)</f>
        <v>0</v>
      </c>
      <c r="W21" s="179">
        <f>ROUND(SUM(T21:U21),0)</f>
        <v>0</v>
      </c>
      <c r="X21" s="54"/>
      <c r="Y21" s="11"/>
    </row>
    <row r="22" spans="1:25" x14ac:dyDescent="0.25">
      <c r="A22" s="78"/>
      <c r="B22" s="94"/>
      <c r="C22" s="149">
        <v>2</v>
      </c>
      <c r="D22" s="150"/>
      <c r="E22" s="119" t="s">
        <v>24</v>
      </c>
      <c r="F22" s="164"/>
      <c r="G22" s="157">
        <v>1</v>
      </c>
      <c r="H22" s="118" t="s">
        <v>3</v>
      </c>
      <c r="I22" s="158">
        <f t="shared" ref="I22:I45" si="0">VLOOKUP(H22,$K$7:$L$11,2,FALSE)</f>
        <v>1</v>
      </c>
      <c r="J22" s="44" t="s">
        <v>21</v>
      </c>
      <c r="K22" s="159">
        <v>0</v>
      </c>
      <c r="L22" s="132">
        <f t="shared" ref="L22:L45" si="1">+K22*I22*G22</f>
        <v>0</v>
      </c>
      <c r="M22" s="159">
        <v>0</v>
      </c>
      <c r="N22" s="132">
        <f t="shared" ref="N22:N45" si="2">+M22*I22*G22</f>
        <v>0</v>
      </c>
      <c r="O22" s="160">
        <v>0</v>
      </c>
      <c r="P22" s="161">
        <v>0</v>
      </c>
      <c r="Q22" s="162">
        <v>0</v>
      </c>
      <c r="R22" s="120">
        <f t="shared" ref="R22:R45" si="3">SUM(N22+O22+P22+Q22)*$L$12</f>
        <v>0</v>
      </c>
      <c r="S22" s="120">
        <f t="shared" ref="S22:S45" si="4">SUM(L22:R22)-M22-N22</f>
        <v>0</v>
      </c>
      <c r="T22" s="120">
        <f t="shared" ref="T22:T45" si="5">SUM(N22:R22)</f>
        <v>0</v>
      </c>
      <c r="U22" s="120">
        <f t="shared" ref="U22:U45" si="6">+(T22)*$U$15</f>
        <v>0</v>
      </c>
      <c r="V22" s="121">
        <f t="shared" ref="V22:V45" si="7">ROUND(+(S22)*1.0341,0)</f>
        <v>0</v>
      </c>
      <c r="W22" s="179">
        <f t="shared" ref="W22:W45" si="8">ROUND(SUM(T22:U22),0)</f>
        <v>0</v>
      </c>
      <c r="X22" s="54"/>
      <c r="Y22" s="11"/>
    </row>
    <row r="23" spans="1:25" x14ac:dyDescent="0.25">
      <c r="A23" s="78"/>
      <c r="B23" s="94"/>
      <c r="C23" s="149">
        <v>3</v>
      </c>
      <c r="D23" s="150"/>
      <c r="E23" s="119" t="s">
        <v>24</v>
      </c>
      <c r="F23" s="164"/>
      <c r="G23" s="157">
        <v>1</v>
      </c>
      <c r="H23" s="118" t="s">
        <v>3</v>
      </c>
      <c r="I23" s="158">
        <f t="shared" si="0"/>
        <v>1</v>
      </c>
      <c r="J23" s="44" t="s">
        <v>21</v>
      </c>
      <c r="K23" s="159">
        <v>0</v>
      </c>
      <c r="L23" s="132">
        <f t="shared" si="1"/>
        <v>0</v>
      </c>
      <c r="M23" s="159">
        <v>0</v>
      </c>
      <c r="N23" s="132">
        <f t="shared" si="2"/>
        <v>0</v>
      </c>
      <c r="O23" s="160">
        <v>0</v>
      </c>
      <c r="P23" s="161">
        <v>0</v>
      </c>
      <c r="Q23" s="162">
        <v>0</v>
      </c>
      <c r="R23" s="120">
        <f t="shared" si="3"/>
        <v>0</v>
      </c>
      <c r="S23" s="120">
        <f t="shared" si="4"/>
        <v>0</v>
      </c>
      <c r="T23" s="120">
        <f t="shared" si="5"/>
        <v>0</v>
      </c>
      <c r="U23" s="120">
        <f t="shared" si="6"/>
        <v>0</v>
      </c>
      <c r="V23" s="121">
        <f t="shared" si="7"/>
        <v>0</v>
      </c>
      <c r="W23" s="179">
        <f t="shared" si="8"/>
        <v>0</v>
      </c>
      <c r="X23" s="54"/>
      <c r="Y23" s="11"/>
    </row>
    <row r="24" spans="1:25" x14ac:dyDescent="0.25">
      <c r="A24" s="78"/>
      <c r="B24" s="94"/>
      <c r="C24" s="149">
        <v>4</v>
      </c>
      <c r="D24" s="150"/>
      <c r="E24" s="119" t="s">
        <v>24</v>
      </c>
      <c r="F24" s="164"/>
      <c r="G24" s="157">
        <v>1</v>
      </c>
      <c r="H24" s="118" t="s">
        <v>3</v>
      </c>
      <c r="I24" s="158">
        <f t="shared" si="0"/>
        <v>1</v>
      </c>
      <c r="J24" s="44" t="s">
        <v>21</v>
      </c>
      <c r="K24" s="159">
        <v>0</v>
      </c>
      <c r="L24" s="132">
        <f t="shared" si="1"/>
        <v>0</v>
      </c>
      <c r="M24" s="159">
        <v>0</v>
      </c>
      <c r="N24" s="132">
        <f t="shared" si="2"/>
        <v>0</v>
      </c>
      <c r="O24" s="160">
        <v>0</v>
      </c>
      <c r="P24" s="161">
        <v>0</v>
      </c>
      <c r="Q24" s="162">
        <v>0</v>
      </c>
      <c r="R24" s="120">
        <f t="shared" si="3"/>
        <v>0</v>
      </c>
      <c r="S24" s="120">
        <f t="shared" si="4"/>
        <v>0</v>
      </c>
      <c r="T24" s="120">
        <f t="shared" si="5"/>
        <v>0</v>
      </c>
      <c r="U24" s="120">
        <f t="shared" si="6"/>
        <v>0</v>
      </c>
      <c r="V24" s="121">
        <f t="shared" si="7"/>
        <v>0</v>
      </c>
      <c r="W24" s="179">
        <f t="shared" si="8"/>
        <v>0</v>
      </c>
      <c r="X24" s="54"/>
      <c r="Y24" s="11"/>
    </row>
    <row r="25" spans="1:25" x14ac:dyDescent="0.25">
      <c r="A25" s="78"/>
      <c r="B25" s="94"/>
      <c r="C25" s="149">
        <v>5</v>
      </c>
      <c r="D25" s="150"/>
      <c r="E25" s="119" t="s">
        <v>24</v>
      </c>
      <c r="F25" s="164" t="s">
        <v>24</v>
      </c>
      <c r="G25" s="157">
        <v>1</v>
      </c>
      <c r="H25" s="118" t="s">
        <v>3</v>
      </c>
      <c r="I25" s="158">
        <f t="shared" si="0"/>
        <v>1</v>
      </c>
      <c r="J25" s="44" t="s">
        <v>21</v>
      </c>
      <c r="K25" s="159">
        <v>0</v>
      </c>
      <c r="L25" s="132">
        <f t="shared" si="1"/>
        <v>0</v>
      </c>
      <c r="M25" s="159">
        <v>0</v>
      </c>
      <c r="N25" s="132">
        <f t="shared" si="2"/>
        <v>0</v>
      </c>
      <c r="O25" s="160">
        <v>0</v>
      </c>
      <c r="P25" s="161">
        <v>0</v>
      </c>
      <c r="Q25" s="162">
        <v>0</v>
      </c>
      <c r="R25" s="120">
        <f t="shared" si="3"/>
        <v>0</v>
      </c>
      <c r="S25" s="120">
        <f t="shared" si="4"/>
        <v>0</v>
      </c>
      <c r="T25" s="120">
        <f t="shared" si="5"/>
        <v>0</v>
      </c>
      <c r="U25" s="120">
        <f t="shared" si="6"/>
        <v>0</v>
      </c>
      <c r="V25" s="121">
        <f t="shared" si="7"/>
        <v>0</v>
      </c>
      <c r="W25" s="179">
        <f t="shared" si="8"/>
        <v>0</v>
      </c>
      <c r="X25" s="54"/>
      <c r="Y25" s="11"/>
    </row>
    <row r="26" spans="1:25" x14ac:dyDescent="0.25">
      <c r="A26" s="78"/>
      <c r="B26" s="94"/>
      <c r="C26" s="149">
        <v>6</v>
      </c>
      <c r="D26" s="150"/>
      <c r="E26" s="119" t="s">
        <v>24</v>
      </c>
      <c r="F26" s="164"/>
      <c r="G26" s="157">
        <v>1</v>
      </c>
      <c r="H26" s="118" t="s">
        <v>3</v>
      </c>
      <c r="I26" s="158">
        <f t="shared" si="0"/>
        <v>1</v>
      </c>
      <c r="J26" s="44" t="s">
        <v>21</v>
      </c>
      <c r="K26" s="159">
        <v>0</v>
      </c>
      <c r="L26" s="132">
        <f t="shared" si="1"/>
        <v>0</v>
      </c>
      <c r="M26" s="159">
        <v>0</v>
      </c>
      <c r="N26" s="132">
        <f t="shared" si="2"/>
        <v>0</v>
      </c>
      <c r="O26" s="160">
        <v>0</v>
      </c>
      <c r="P26" s="161">
        <v>0</v>
      </c>
      <c r="Q26" s="162">
        <v>0</v>
      </c>
      <c r="R26" s="120">
        <f t="shared" si="3"/>
        <v>0</v>
      </c>
      <c r="S26" s="120">
        <f t="shared" si="4"/>
        <v>0</v>
      </c>
      <c r="T26" s="120">
        <f t="shared" si="5"/>
        <v>0</v>
      </c>
      <c r="U26" s="120">
        <f t="shared" si="6"/>
        <v>0</v>
      </c>
      <c r="V26" s="121">
        <f t="shared" si="7"/>
        <v>0</v>
      </c>
      <c r="W26" s="179">
        <f t="shared" si="8"/>
        <v>0</v>
      </c>
      <c r="X26" s="54"/>
      <c r="Y26" s="11"/>
    </row>
    <row r="27" spans="1:25" x14ac:dyDescent="0.25">
      <c r="A27" s="78"/>
      <c r="B27" s="94"/>
      <c r="C27" s="149">
        <v>7</v>
      </c>
      <c r="D27" s="150"/>
      <c r="E27" s="119" t="s">
        <v>24</v>
      </c>
      <c r="F27" s="164"/>
      <c r="G27" s="157">
        <v>1</v>
      </c>
      <c r="H27" s="118" t="s">
        <v>3</v>
      </c>
      <c r="I27" s="158">
        <f t="shared" si="0"/>
        <v>1</v>
      </c>
      <c r="J27" s="44" t="s">
        <v>21</v>
      </c>
      <c r="K27" s="159">
        <v>0</v>
      </c>
      <c r="L27" s="132">
        <f t="shared" si="1"/>
        <v>0</v>
      </c>
      <c r="M27" s="159">
        <v>0</v>
      </c>
      <c r="N27" s="132">
        <f t="shared" si="2"/>
        <v>0</v>
      </c>
      <c r="O27" s="160">
        <v>0</v>
      </c>
      <c r="P27" s="161">
        <v>0</v>
      </c>
      <c r="Q27" s="162">
        <v>0</v>
      </c>
      <c r="R27" s="120">
        <f t="shared" si="3"/>
        <v>0</v>
      </c>
      <c r="S27" s="120">
        <f t="shared" si="4"/>
        <v>0</v>
      </c>
      <c r="T27" s="120">
        <f t="shared" si="5"/>
        <v>0</v>
      </c>
      <c r="U27" s="120">
        <f t="shared" si="6"/>
        <v>0</v>
      </c>
      <c r="V27" s="121">
        <f t="shared" si="7"/>
        <v>0</v>
      </c>
      <c r="W27" s="179">
        <f t="shared" si="8"/>
        <v>0</v>
      </c>
      <c r="X27" s="54"/>
      <c r="Y27" s="11"/>
    </row>
    <row r="28" spans="1:25" x14ac:dyDescent="0.25">
      <c r="A28" s="78"/>
      <c r="B28" s="94"/>
      <c r="C28" s="149">
        <v>8</v>
      </c>
      <c r="D28" s="150"/>
      <c r="E28" s="119" t="s">
        <v>24</v>
      </c>
      <c r="F28" s="164"/>
      <c r="G28" s="157">
        <v>1</v>
      </c>
      <c r="H28" s="118" t="s">
        <v>3</v>
      </c>
      <c r="I28" s="158">
        <f t="shared" si="0"/>
        <v>1</v>
      </c>
      <c r="J28" s="44" t="s">
        <v>21</v>
      </c>
      <c r="K28" s="159">
        <v>0</v>
      </c>
      <c r="L28" s="132">
        <f t="shared" si="1"/>
        <v>0</v>
      </c>
      <c r="M28" s="159">
        <v>0</v>
      </c>
      <c r="N28" s="132">
        <f t="shared" si="2"/>
        <v>0</v>
      </c>
      <c r="O28" s="160">
        <v>0</v>
      </c>
      <c r="P28" s="161">
        <v>0</v>
      </c>
      <c r="Q28" s="162">
        <v>0</v>
      </c>
      <c r="R28" s="120">
        <f t="shared" si="3"/>
        <v>0</v>
      </c>
      <c r="S28" s="120">
        <f t="shared" si="4"/>
        <v>0</v>
      </c>
      <c r="T28" s="120">
        <f t="shared" si="5"/>
        <v>0</v>
      </c>
      <c r="U28" s="120">
        <f t="shared" si="6"/>
        <v>0</v>
      </c>
      <c r="V28" s="121">
        <f t="shared" si="7"/>
        <v>0</v>
      </c>
      <c r="W28" s="179">
        <f t="shared" si="8"/>
        <v>0</v>
      </c>
      <c r="X28" s="54"/>
      <c r="Y28" s="11"/>
    </row>
    <row r="29" spans="1:25" x14ac:dyDescent="0.25">
      <c r="A29" s="78"/>
      <c r="B29" s="94"/>
      <c r="C29" s="149">
        <v>9</v>
      </c>
      <c r="D29" s="150"/>
      <c r="E29" s="119" t="s">
        <v>24</v>
      </c>
      <c r="F29" s="164"/>
      <c r="G29" s="157">
        <v>1</v>
      </c>
      <c r="H29" s="118" t="s">
        <v>3</v>
      </c>
      <c r="I29" s="158">
        <f t="shared" si="0"/>
        <v>1</v>
      </c>
      <c r="J29" s="44" t="s">
        <v>21</v>
      </c>
      <c r="K29" s="159">
        <v>0</v>
      </c>
      <c r="L29" s="132">
        <f t="shared" si="1"/>
        <v>0</v>
      </c>
      <c r="M29" s="159">
        <v>0</v>
      </c>
      <c r="N29" s="132">
        <f t="shared" si="2"/>
        <v>0</v>
      </c>
      <c r="O29" s="160">
        <v>0</v>
      </c>
      <c r="P29" s="161">
        <v>0</v>
      </c>
      <c r="Q29" s="162">
        <v>0</v>
      </c>
      <c r="R29" s="120">
        <f t="shared" si="3"/>
        <v>0</v>
      </c>
      <c r="S29" s="120">
        <f t="shared" si="4"/>
        <v>0</v>
      </c>
      <c r="T29" s="120">
        <f t="shared" si="5"/>
        <v>0</v>
      </c>
      <c r="U29" s="120">
        <f t="shared" si="6"/>
        <v>0</v>
      </c>
      <c r="V29" s="121">
        <f t="shared" si="7"/>
        <v>0</v>
      </c>
      <c r="W29" s="179">
        <f t="shared" si="8"/>
        <v>0</v>
      </c>
      <c r="X29" s="54"/>
      <c r="Y29" s="11"/>
    </row>
    <row r="30" spans="1:25" x14ac:dyDescent="0.25">
      <c r="A30" s="78"/>
      <c r="B30" s="94"/>
      <c r="C30" s="149">
        <v>10</v>
      </c>
      <c r="D30" s="150"/>
      <c r="E30" s="119" t="s">
        <v>24</v>
      </c>
      <c r="F30" s="164"/>
      <c r="G30" s="157">
        <v>1</v>
      </c>
      <c r="H30" s="118" t="s">
        <v>3</v>
      </c>
      <c r="I30" s="158">
        <f t="shared" si="0"/>
        <v>1</v>
      </c>
      <c r="J30" s="44" t="s">
        <v>21</v>
      </c>
      <c r="K30" s="159">
        <v>0</v>
      </c>
      <c r="L30" s="132">
        <f t="shared" si="1"/>
        <v>0</v>
      </c>
      <c r="M30" s="159">
        <v>0</v>
      </c>
      <c r="N30" s="132">
        <f t="shared" si="2"/>
        <v>0</v>
      </c>
      <c r="O30" s="160">
        <v>0</v>
      </c>
      <c r="P30" s="161">
        <v>0</v>
      </c>
      <c r="Q30" s="162">
        <v>0</v>
      </c>
      <c r="R30" s="120">
        <f t="shared" si="3"/>
        <v>0</v>
      </c>
      <c r="S30" s="120">
        <f t="shared" si="4"/>
        <v>0</v>
      </c>
      <c r="T30" s="120">
        <f t="shared" si="5"/>
        <v>0</v>
      </c>
      <c r="U30" s="120">
        <f t="shared" si="6"/>
        <v>0</v>
      </c>
      <c r="V30" s="121">
        <f t="shared" si="7"/>
        <v>0</v>
      </c>
      <c r="W30" s="179">
        <f t="shared" si="8"/>
        <v>0</v>
      </c>
      <c r="X30" s="54"/>
      <c r="Y30" s="11"/>
    </row>
    <row r="31" spans="1:25" x14ac:dyDescent="0.25">
      <c r="A31" s="78"/>
      <c r="B31" s="94"/>
      <c r="C31" s="149">
        <v>11</v>
      </c>
      <c r="D31" s="150"/>
      <c r="E31" s="119" t="s">
        <v>24</v>
      </c>
      <c r="F31" s="164"/>
      <c r="G31" s="157">
        <v>1</v>
      </c>
      <c r="H31" s="118" t="s">
        <v>3</v>
      </c>
      <c r="I31" s="158">
        <f t="shared" si="0"/>
        <v>1</v>
      </c>
      <c r="J31" s="44" t="s">
        <v>21</v>
      </c>
      <c r="K31" s="159">
        <v>0</v>
      </c>
      <c r="L31" s="132">
        <f t="shared" si="1"/>
        <v>0</v>
      </c>
      <c r="M31" s="159">
        <v>0</v>
      </c>
      <c r="N31" s="132">
        <f t="shared" si="2"/>
        <v>0</v>
      </c>
      <c r="O31" s="160">
        <v>0</v>
      </c>
      <c r="P31" s="161">
        <v>0</v>
      </c>
      <c r="Q31" s="162">
        <v>0</v>
      </c>
      <c r="R31" s="120">
        <f t="shared" si="3"/>
        <v>0</v>
      </c>
      <c r="S31" s="120">
        <f t="shared" si="4"/>
        <v>0</v>
      </c>
      <c r="T31" s="120">
        <f t="shared" si="5"/>
        <v>0</v>
      </c>
      <c r="U31" s="120">
        <f t="shared" si="6"/>
        <v>0</v>
      </c>
      <c r="V31" s="121">
        <f t="shared" si="7"/>
        <v>0</v>
      </c>
      <c r="W31" s="179">
        <f t="shared" si="8"/>
        <v>0</v>
      </c>
      <c r="X31" s="54"/>
      <c r="Y31" s="11"/>
    </row>
    <row r="32" spans="1:25" x14ac:dyDescent="0.25">
      <c r="A32" s="78"/>
      <c r="B32" s="94"/>
      <c r="C32" s="149">
        <v>12</v>
      </c>
      <c r="D32" s="150"/>
      <c r="E32" s="119" t="s">
        <v>24</v>
      </c>
      <c r="F32" s="164"/>
      <c r="G32" s="157">
        <v>1</v>
      </c>
      <c r="H32" s="118" t="s">
        <v>3</v>
      </c>
      <c r="I32" s="158">
        <f t="shared" si="0"/>
        <v>1</v>
      </c>
      <c r="J32" s="44" t="s">
        <v>21</v>
      </c>
      <c r="K32" s="159">
        <v>0</v>
      </c>
      <c r="L32" s="132">
        <f t="shared" si="1"/>
        <v>0</v>
      </c>
      <c r="M32" s="159">
        <v>0</v>
      </c>
      <c r="N32" s="132">
        <f t="shared" si="2"/>
        <v>0</v>
      </c>
      <c r="O32" s="160">
        <v>0</v>
      </c>
      <c r="P32" s="161">
        <v>0</v>
      </c>
      <c r="Q32" s="162">
        <v>0</v>
      </c>
      <c r="R32" s="120">
        <f t="shared" si="3"/>
        <v>0</v>
      </c>
      <c r="S32" s="120">
        <f t="shared" si="4"/>
        <v>0</v>
      </c>
      <c r="T32" s="120">
        <f t="shared" si="5"/>
        <v>0</v>
      </c>
      <c r="U32" s="120">
        <f t="shared" si="6"/>
        <v>0</v>
      </c>
      <c r="V32" s="121">
        <f t="shared" si="7"/>
        <v>0</v>
      </c>
      <c r="W32" s="179">
        <f t="shared" si="8"/>
        <v>0</v>
      </c>
      <c r="X32" s="54"/>
      <c r="Y32" s="11"/>
    </row>
    <row r="33" spans="1:25" x14ac:dyDescent="0.25">
      <c r="A33" s="78"/>
      <c r="B33" s="94"/>
      <c r="C33" s="149">
        <v>13</v>
      </c>
      <c r="D33" s="150"/>
      <c r="E33" s="119" t="s">
        <v>24</v>
      </c>
      <c r="F33" s="164"/>
      <c r="G33" s="157">
        <v>1</v>
      </c>
      <c r="H33" s="118" t="s">
        <v>3</v>
      </c>
      <c r="I33" s="158">
        <f t="shared" si="0"/>
        <v>1</v>
      </c>
      <c r="J33" s="44" t="s">
        <v>21</v>
      </c>
      <c r="K33" s="159">
        <v>0</v>
      </c>
      <c r="L33" s="132">
        <f t="shared" si="1"/>
        <v>0</v>
      </c>
      <c r="M33" s="159">
        <v>0</v>
      </c>
      <c r="N33" s="132">
        <f t="shared" si="2"/>
        <v>0</v>
      </c>
      <c r="O33" s="160">
        <v>0</v>
      </c>
      <c r="P33" s="161">
        <v>0</v>
      </c>
      <c r="Q33" s="162">
        <v>0</v>
      </c>
      <c r="R33" s="120">
        <f t="shared" si="3"/>
        <v>0</v>
      </c>
      <c r="S33" s="120">
        <f t="shared" si="4"/>
        <v>0</v>
      </c>
      <c r="T33" s="120">
        <f t="shared" si="5"/>
        <v>0</v>
      </c>
      <c r="U33" s="120">
        <f t="shared" si="6"/>
        <v>0</v>
      </c>
      <c r="V33" s="121">
        <f t="shared" si="7"/>
        <v>0</v>
      </c>
      <c r="W33" s="179">
        <f t="shared" si="8"/>
        <v>0</v>
      </c>
      <c r="X33" s="54"/>
      <c r="Y33" s="11"/>
    </row>
    <row r="34" spans="1:25" x14ac:dyDescent="0.25">
      <c r="A34" s="78"/>
      <c r="B34" s="94"/>
      <c r="C34" s="149">
        <v>14</v>
      </c>
      <c r="D34" s="150"/>
      <c r="E34" s="119" t="s">
        <v>24</v>
      </c>
      <c r="F34" s="164"/>
      <c r="G34" s="157">
        <v>1</v>
      </c>
      <c r="H34" s="118" t="s">
        <v>3</v>
      </c>
      <c r="I34" s="158">
        <f t="shared" si="0"/>
        <v>1</v>
      </c>
      <c r="J34" s="44" t="s">
        <v>21</v>
      </c>
      <c r="K34" s="159">
        <v>0</v>
      </c>
      <c r="L34" s="132">
        <f t="shared" si="1"/>
        <v>0</v>
      </c>
      <c r="M34" s="159">
        <v>0</v>
      </c>
      <c r="N34" s="132">
        <f t="shared" si="2"/>
        <v>0</v>
      </c>
      <c r="O34" s="160">
        <v>0</v>
      </c>
      <c r="P34" s="161">
        <v>0</v>
      </c>
      <c r="Q34" s="162">
        <v>0</v>
      </c>
      <c r="R34" s="120">
        <f t="shared" si="3"/>
        <v>0</v>
      </c>
      <c r="S34" s="120">
        <f t="shared" si="4"/>
        <v>0</v>
      </c>
      <c r="T34" s="120">
        <f t="shared" si="5"/>
        <v>0</v>
      </c>
      <c r="U34" s="120">
        <f t="shared" si="6"/>
        <v>0</v>
      </c>
      <c r="V34" s="121">
        <f t="shared" si="7"/>
        <v>0</v>
      </c>
      <c r="W34" s="179">
        <f t="shared" si="8"/>
        <v>0</v>
      </c>
      <c r="X34" s="54"/>
      <c r="Y34" s="11"/>
    </row>
    <row r="35" spans="1:25" x14ac:dyDescent="0.25">
      <c r="A35" s="78"/>
      <c r="B35" s="94"/>
      <c r="C35" s="149">
        <v>15</v>
      </c>
      <c r="D35" s="150"/>
      <c r="E35" s="119" t="s">
        <v>24</v>
      </c>
      <c r="F35" s="164"/>
      <c r="G35" s="157">
        <v>1</v>
      </c>
      <c r="H35" s="118" t="s">
        <v>3</v>
      </c>
      <c r="I35" s="158">
        <f t="shared" si="0"/>
        <v>1</v>
      </c>
      <c r="J35" s="44" t="s">
        <v>21</v>
      </c>
      <c r="K35" s="159">
        <v>0</v>
      </c>
      <c r="L35" s="132">
        <f t="shared" si="1"/>
        <v>0</v>
      </c>
      <c r="M35" s="159">
        <v>0</v>
      </c>
      <c r="N35" s="132">
        <f t="shared" si="2"/>
        <v>0</v>
      </c>
      <c r="O35" s="160">
        <v>0</v>
      </c>
      <c r="P35" s="161">
        <v>0</v>
      </c>
      <c r="Q35" s="162">
        <v>0</v>
      </c>
      <c r="R35" s="120">
        <f t="shared" si="3"/>
        <v>0</v>
      </c>
      <c r="S35" s="120">
        <f t="shared" si="4"/>
        <v>0</v>
      </c>
      <c r="T35" s="120">
        <f t="shared" si="5"/>
        <v>0</v>
      </c>
      <c r="U35" s="120">
        <f t="shared" si="6"/>
        <v>0</v>
      </c>
      <c r="V35" s="121">
        <f t="shared" si="7"/>
        <v>0</v>
      </c>
      <c r="W35" s="179">
        <f t="shared" si="8"/>
        <v>0</v>
      </c>
      <c r="X35" s="54"/>
      <c r="Y35" s="11"/>
    </row>
    <row r="36" spans="1:25" x14ac:dyDescent="0.25">
      <c r="A36" s="78"/>
      <c r="B36" s="94"/>
      <c r="C36" s="149">
        <v>16</v>
      </c>
      <c r="D36" s="150"/>
      <c r="E36" s="119">
        <v>0</v>
      </c>
      <c r="F36" s="164"/>
      <c r="G36" s="157">
        <v>1</v>
      </c>
      <c r="H36" s="118" t="s">
        <v>3</v>
      </c>
      <c r="I36" s="158">
        <f t="shared" si="0"/>
        <v>1</v>
      </c>
      <c r="J36" s="44" t="s">
        <v>21</v>
      </c>
      <c r="K36" s="159"/>
      <c r="L36" s="132">
        <f t="shared" si="1"/>
        <v>0</v>
      </c>
      <c r="M36" s="159">
        <f t="shared" ref="M36:M45" si="9">K36</f>
        <v>0</v>
      </c>
      <c r="N36" s="132">
        <f t="shared" si="2"/>
        <v>0</v>
      </c>
      <c r="O36" s="160">
        <v>0</v>
      </c>
      <c r="P36" s="161">
        <v>0</v>
      </c>
      <c r="Q36" s="162">
        <v>0</v>
      </c>
      <c r="R36" s="120">
        <f t="shared" si="3"/>
        <v>0</v>
      </c>
      <c r="S36" s="120">
        <f t="shared" si="4"/>
        <v>0</v>
      </c>
      <c r="T36" s="120">
        <f t="shared" si="5"/>
        <v>0</v>
      </c>
      <c r="U36" s="120">
        <f t="shared" si="6"/>
        <v>0</v>
      </c>
      <c r="V36" s="121">
        <f t="shared" si="7"/>
        <v>0</v>
      </c>
      <c r="W36" s="179">
        <f t="shared" si="8"/>
        <v>0</v>
      </c>
      <c r="X36" s="54"/>
      <c r="Y36" s="11"/>
    </row>
    <row r="37" spans="1:25" x14ac:dyDescent="0.25">
      <c r="A37" s="78"/>
      <c r="B37" s="94"/>
      <c r="C37" s="149">
        <v>17</v>
      </c>
      <c r="D37" s="150"/>
      <c r="E37" s="119"/>
      <c r="F37" s="164"/>
      <c r="G37" s="157">
        <v>1</v>
      </c>
      <c r="H37" s="118" t="s">
        <v>3</v>
      </c>
      <c r="I37" s="158">
        <f t="shared" si="0"/>
        <v>1</v>
      </c>
      <c r="J37" s="44" t="s">
        <v>21</v>
      </c>
      <c r="K37" s="159"/>
      <c r="L37" s="132">
        <f t="shared" si="1"/>
        <v>0</v>
      </c>
      <c r="M37" s="159">
        <f t="shared" si="9"/>
        <v>0</v>
      </c>
      <c r="N37" s="132">
        <f t="shared" si="2"/>
        <v>0</v>
      </c>
      <c r="O37" s="160">
        <v>0</v>
      </c>
      <c r="P37" s="161">
        <v>0</v>
      </c>
      <c r="Q37" s="162">
        <v>0</v>
      </c>
      <c r="R37" s="120">
        <f t="shared" si="3"/>
        <v>0</v>
      </c>
      <c r="S37" s="120">
        <f t="shared" si="4"/>
        <v>0</v>
      </c>
      <c r="T37" s="120">
        <f t="shared" si="5"/>
        <v>0</v>
      </c>
      <c r="U37" s="120">
        <f t="shared" si="6"/>
        <v>0</v>
      </c>
      <c r="V37" s="121">
        <f t="shared" si="7"/>
        <v>0</v>
      </c>
      <c r="W37" s="179">
        <f t="shared" si="8"/>
        <v>0</v>
      </c>
      <c r="X37" s="54"/>
      <c r="Y37" s="11"/>
    </row>
    <row r="38" spans="1:25" x14ac:dyDescent="0.25">
      <c r="A38" s="78"/>
      <c r="B38" s="94"/>
      <c r="C38" s="149">
        <v>18</v>
      </c>
      <c r="D38" s="150"/>
      <c r="E38" s="119"/>
      <c r="F38" s="164"/>
      <c r="G38" s="157">
        <v>1</v>
      </c>
      <c r="H38" s="118" t="s">
        <v>3</v>
      </c>
      <c r="I38" s="158">
        <f t="shared" si="0"/>
        <v>1</v>
      </c>
      <c r="J38" s="44" t="s">
        <v>21</v>
      </c>
      <c r="K38" s="159"/>
      <c r="L38" s="132">
        <f t="shared" si="1"/>
        <v>0</v>
      </c>
      <c r="M38" s="159">
        <f t="shared" si="9"/>
        <v>0</v>
      </c>
      <c r="N38" s="132">
        <f t="shared" si="2"/>
        <v>0</v>
      </c>
      <c r="O38" s="160">
        <v>0</v>
      </c>
      <c r="P38" s="161">
        <v>0</v>
      </c>
      <c r="Q38" s="162">
        <v>0</v>
      </c>
      <c r="R38" s="120">
        <f t="shared" si="3"/>
        <v>0</v>
      </c>
      <c r="S38" s="120">
        <f t="shared" si="4"/>
        <v>0</v>
      </c>
      <c r="T38" s="120">
        <f t="shared" si="5"/>
        <v>0</v>
      </c>
      <c r="U38" s="120">
        <f t="shared" si="6"/>
        <v>0</v>
      </c>
      <c r="V38" s="121">
        <f t="shared" si="7"/>
        <v>0</v>
      </c>
      <c r="W38" s="179">
        <f t="shared" si="8"/>
        <v>0</v>
      </c>
      <c r="X38" s="54"/>
      <c r="Y38" s="11"/>
    </row>
    <row r="39" spans="1:25" x14ac:dyDescent="0.25">
      <c r="A39" s="78"/>
      <c r="B39" s="94"/>
      <c r="C39" s="149">
        <v>19</v>
      </c>
      <c r="D39" s="150"/>
      <c r="E39" s="119"/>
      <c r="F39" s="164"/>
      <c r="G39" s="157">
        <v>1</v>
      </c>
      <c r="H39" s="118" t="s">
        <v>3</v>
      </c>
      <c r="I39" s="158">
        <f t="shared" si="0"/>
        <v>1</v>
      </c>
      <c r="J39" s="44" t="s">
        <v>21</v>
      </c>
      <c r="K39" s="159"/>
      <c r="L39" s="132">
        <f t="shared" si="1"/>
        <v>0</v>
      </c>
      <c r="M39" s="159">
        <f t="shared" si="9"/>
        <v>0</v>
      </c>
      <c r="N39" s="132">
        <f t="shared" si="2"/>
        <v>0</v>
      </c>
      <c r="O39" s="160">
        <v>0</v>
      </c>
      <c r="P39" s="161">
        <v>0</v>
      </c>
      <c r="Q39" s="162">
        <v>0</v>
      </c>
      <c r="R39" s="120">
        <f t="shared" si="3"/>
        <v>0</v>
      </c>
      <c r="S39" s="120">
        <f t="shared" si="4"/>
        <v>0</v>
      </c>
      <c r="T39" s="120">
        <f t="shared" si="5"/>
        <v>0</v>
      </c>
      <c r="U39" s="120">
        <f t="shared" si="6"/>
        <v>0</v>
      </c>
      <c r="V39" s="121">
        <f t="shared" si="7"/>
        <v>0</v>
      </c>
      <c r="W39" s="179">
        <f t="shared" si="8"/>
        <v>0</v>
      </c>
      <c r="X39" s="54"/>
      <c r="Y39" s="11"/>
    </row>
    <row r="40" spans="1:25" x14ac:dyDescent="0.25">
      <c r="A40" s="78"/>
      <c r="B40" s="94"/>
      <c r="C40" s="149">
        <v>20</v>
      </c>
      <c r="D40" s="150"/>
      <c r="E40" s="119"/>
      <c r="F40" s="164"/>
      <c r="G40" s="157">
        <v>1</v>
      </c>
      <c r="H40" s="118" t="s">
        <v>3</v>
      </c>
      <c r="I40" s="158">
        <f t="shared" si="0"/>
        <v>1</v>
      </c>
      <c r="J40" s="44" t="s">
        <v>21</v>
      </c>
      <c r="K40" s="159"/>
      <c r="L40" s="132">
        <f t="shared" si="1"/>
        <v>0</v>
      </c>
      <c r="M40" s="159">
        <f t="shared" si="9"/>
        <v>0</v>
      </c>
      <c r="N40" s="132">
        <f t="shared" si="2"/>
        <v>0</v>
      </c>
      <c r="O40" s="160">
        <v>0</v>
      </c>
      <c r="P40" s="161">
        <v>0</v>
      </c>
      <c r="Q40" s="162">
        <v>0</v>
      </c>
      <c r="R40" s="120">
        <f t="shared" si="3"/>
        <v>0</v>
      </c>
      <c r="S40" s="120">
        <f t="shared" si="4"/>
        <v>0</v>
      </c>
      <c r="T40" s="120">
        <f t="shared" si="5"/>
        <v>0</v>
      </c>
      <c r="U40" s="120">
        <f t="shared" si="6"/>
        <v>0</v>
      </c>
      <c r="V40" s="121">
        <f t="shared" si="7"/>
        <v>0</v>
      </c>
      <c r="W40" s="179">
        <f t="shared" si="8"/>
        <v>0</v>
      </c>
      <c r="X40" s="54"/>
      <c r="Y40" s="11"/>
    </row>
    <row r="41" spans="1:25" x14ac:dyDescent="0.25">
      <c r="A41" s="78"/>
      <c r="B41" s="94"/>
      <c r="C41" s="149">
        <v>21</v>
      </c>
      <c r="D41" s="150"/>
      <c r="E41" s="119"/>
      <c r="F41" s="164" t="s">
        <v>24</v>
      </c>
      <c r="G41" s="157">
        <v>1</v>
      </c>
      <c r="H41" s="118" t="s">
        <v>3</v>
      </c>
      <c r="I41" s="158">
        <f t="shared" si="0"/>
        <v>1</v>
      </c>
      <c r="J41" s="44" t="s">
        <v>21</v>
      </c>
      <c r="K41" s="159"/>
      <c r="L41" s="132">
        <f t="shared" si="1"/>
        <v>0</v>
      </c>
      <c r="M41" s="159">
        <f t="shared" si="9"/>
        <v>0</v>
      </c>
      <c r="N41" s="132">
        <f t="shared" si="2"/>
        <v>0</v>
      </c>
      <c r="O41" s="160">
        <v>0</v>
      </c>
      <c r="P41" s="161">
        <v>0</v>
      </c>
      <c r="Q41" s="162">
        <v>0</v>
      </c>
      <c r="R41" s="120">
        <f t="shared" si="3"/>
        <v>0</v>
      </c>
      <c r="S41" s="120">
        <f t="shared" si="4"/>
        <v>0</v>
      </c>
      <c r="T41" s="120">
        <f t="shared" si="5"/>
        <v>0</v>
      </c>
      <c r="U41" s="120">
        <f t="shared" si="6"/>
        <v>0</v>
      </c>
      <c r="V41" s="121">
        <f t="shared" si="7"/>
        <v>0</v>
      </c>
      <c r="W41" s="179">
        <f t="shared" si="8"/>
        <v>0</v>
      </c>
      <c r="X41" s="54"/>
      <c r="Y41" s="11"/>
    </row>
    <row r="42" spans="1:25" x14ac:dyDescent="0.25">
      <c r="A42" s="78"/>
      <c r="B42" s="94"/>
      <c r="C42" s="149">
        <v>22</v>
      </c>
      <c r="D42" s="150"/>
      <c r="E42" s="119"/>
      <c r="F42" s="164"/>
      <c r="G42" s="157">
        <v>1</v>
      </c>
      <c r="H42" s="118" t="s">
        <v>3</v>
      </c>
      <c r="I42" s="158">
        <f t="shared" si="0"/>
        <v>1</v>
      </c>
      <c r="J42" s="44" t="s">
        <v>21</v>
      </c>
      <c r="K42" s="159"/>
      <c r="L42" s="132">
        <f t="shared" si="1"/>
        <v>0</v>
      </c>
      <c r="M42" s="159">
        <f t="shared" si="9"/>
        <v>0</v>
      </c>
      <c r="N42" s="132">
        <f t="shared" si="2"/>
        <v>0</v>
      </c>
      <c r="O42" s="160">
        <v>0</v>
      </c>
      <c r="P42" s="161">
        <v>0</v>
      </c>
      <c r="Q42" s="162">
        <v>0</v>
      </c>
      <c r="R42" s="120">
        <f t="shared" si="3"/>
        <v>0</v>
      </c>
      <c r="S42" s="120">
        <f t="shared" si="4"/>
        <v>0</v>
      </c>
      <c r="T42" s="120">
        <f t="shared" si="5"/>
        <v>0</v>
      </c>
      <c r="U42" s="120">
        <f t="shared" si="6"/>
        <v>0</v>
      </c>
      <c r="V42" s="121">
        <f t="shared" si="7"/>
        <v>0</v>
      </c>
      <c r="W42" s="179">
        <f t="shared" si="8"/>
        <v>0</v>
      </c>
      <c r="X42" s="54"/>
      <c r="Y42" s="11"/>
    </row>
    <row r="43" spans="1:25" x14ac:dyDescent="0.25">
      <c r="A43" s="78"/>
      <c r="B43" s="94"/>
      <c r="C43" s="149">
        <v>23</v>
      </c>
      <c r="D43" s="150"/>
      <c r="E43" s="119"/>
      <c r="F43" s="164"/>
      <c r="G43" s="157">
        <v>1</v>
      </c>
      <c r="H43" s="118" t="s">
        <v>3</v>
      </c>
      <c r="I43" s="158">
        <f t="shared" si="0"/>
        <v>1</v>
      </c>
      <c r="J43" s="44" t="s">
        <v>21</v>
      </c>
      <c r="K43" s="159"/>
      <c r="L43" s="132">
        <f t="shared" si="1"/>
        <v>0</v>
      </c>
      <c r="M43" s="159">
        <f t="shared" si="9"/>
        <v>0</v>
      </c>
      <c r="N43" s="132">
        <f t="shared" si="2"/>
        <v>0</v>
      </c>
      <c r="O43" s="160">
        <v>0</v>
      </c>
      <c r="P43" s="161">
        <v>0</v>
      </c>
      <c r="Q43" s="162">
        <v>0</v>
      </c>
      <c r="R43" s="120">
        <f t="shared" si="3"/>
        <v>0</v>
      </c>
      <c r="S43" s="120">
        <f t="shared" si="4"/>
        <v>0</v>
      </c>
      <c r="T43" s="120">
        <f t="shared" si="5"/>
        <v>0</v>
      </c>
      <c r="U43" s="120">
        <f t="shared" si="6"/>
        <v>0</v>
      </c>
      <c r="V43" s="121">
        <f t="shared" si="7"/>
        <v>0</v>
      </c>
      <c r="W43" s="179">
        <f t="shared" si="8"/>
        <v>0</v>
      </c>
      <c r="X43" s="54"/>
      <c r="Y43" s="11"/>
    </row>
    <row r="44" spans="1:25" x14ac:dyDescent="0.25">
      <c r="A44" s="78"/>
      <c r="B44" s="94"/>
      <c r="C44" s="149">
        <v>24</v>
      </c>
      <c r="D44" s="150"/>
      <c r="E44" s="119"/>
      <c r="F44" s="164"/>
      <c r="G44" s="157">
        <v>1</v>
      </c>
      <c r="H44" s="118" t="s">
        <v>3</v>
      </c>
      <c r="I44" s="158">
        <f t="shared" si="0"/>
        <v>1</v>
      </c>
      <c r="J44" s="44" t="s">
        <v>21</v>
      </c>
      <c r="K44" s="159">
        <v>0</v>
      </c>
      <c r="L44" s="132">
        <f t="shared" si="1"/>
        <v>0</v>
      </c>
      <c r="M44" s="159">
        <f t="shared" si="9"/>
        <v>0</v>
      </c>
      <c r="N44" s="132">
        <f t="shared" si="2"/>
        <v>0</v>
      </c>
      <c r="O44" s="160">
        <v>0</v>
      </c>
      <c r="P44" s="161">
        <v>0</v>
      </c>
      <c r="Q44" s="162">
        <v>0</v>
      </c>
      <c r="R44" s="120">
        <f t="shared" si="3"/>
        <v>0</v>
      </c>
      <c r="S44" s="120">
        <f t="shared" si="4"/>
        <v>0</v>
      </c>
      <c r="T44" s="120">
        <f t="shared" si="5"/>
        <v>0</v>
      </c>
      <c r="U44" s="120">
        <f t="shared" si="6"/>
        <v>0</v>
      </c>
      <c r="V44" s="121">
        <f t="shared" si="7"/>
        <v>0</v>
      </c>
      <c r="W44" s="179">
        <f t="shared" si="8"/>
        <v>0</v>
      </c>
      <c r="X44" s="54"/>
      <c r="Y44" s="11"/>
    </row>
    <row r="45" spans="1:25" x14ac:dyDescent="0.25">
      <c r="A45" s="78"/>
      <c r="B45" s="94"/>
      <c r="C45" s="149">
        <v>25</v>
      </c>
      <c r="D45" s="150"/>
      <c r="E45" s="119"/>
      <c r="F45" s="164"/>
      <c r="G45" s="157">
        <v>1</v>
      </c>
      <c r="H45" s="118" t="s">
        <v>3</v>
      </c>
      <c r="I45" s="158">
        <f t="shared" si="0"/>
        <v>1</v>
      </c>
      <c r="J45" s="44" t="s">
        <v>21</v>
      </c>
      <c r="K45" s="159">
        <v>0</v>
      </c>
      <c r="L45" s="132">
        <f t="shared" si="1"/>
        <v>0</v>
      </c>
      <c r="M45" s="159">
        <f t="shared" si="9"/>
        <v>0</v>
      </c>
      <c r="N45" s="132">
        <f t="shared" si="2"/>
        <v>0</v>
      </c>
      <c r="O45" s="160">
        <v>0</v>
      </c>
      <c r="P45" s="161">
        <v>0</v>
      </c>
      <c r="Q45" s="162">
        <v>0</v>
      </c>
      <c r="R45" s="120">
        <f t="shared" si="3"/>
        <v>0</v>
      </c>
      <c r="S45" s="120">
        <f t="shared" si="4"/>
        <v>0</v>
      </c>
      <c r="T45" s="120">
        <f t="shared" si="5"/>
        <v>0</v>
      </c>
      <c r="U45" s="120">
        <f t="shared" si="6"/>
        <v>0</v>
      </c>
      <c r="V45" s="121">
        <f t="shared" si="7"/>
        <v>0</v>
      </c>
      <c r="W45" s="179">
        <f t="shared" si="8"/>
        <v>0</v>
      </c>
      <c r="X45" s="54"/>
      <c r="Y45" s="11"/>
    </row>
    <row r="46" spans="1:25" s="26" customFormat="1" ht="5.25" customHeight="1" x14ac:dyDescent="0.25">
      <c r="A46" s="83"/>
      <c r="B46" s="52"/>
      <c r="C46" s="27"/>
      <c r="D46" s="27"/>
      <c r="E46" s="27"/>
      <c r="F46" s="27"/>
      <c r="G46" s="45"/>
      <c r="H46" s="45"/>
      <c r="I46" s="46"/>
      <c r="J46" s="45"/>
      <c r="K46" s="123"/>
      <c r="L46" s="123"/>
      <c r="M46" s="123"/>
      <c r="N46" s="123"/>
      <c r="O46" s="123"/>
      <c r="P46" s="123"/>
      <c r="Q46" s="123"/>
      <c r="R46" s="123"/>
      <c r="S46" s="123"/>
      <c r="T46" s="123"/>
      <c r="U46" s="123"/>
      <c r="V46" s="123"/>
      <c r="W46" s="139"/>
      <c r="X46" s="54"/>
      <c r="Y46" s="84"/>
    </row>
    <row r="47" spans="1:25" x14ac:dyDescent="0.25">
      <c r="A47" s="78"/>
      <c r="B47" s="62"/>
      <c r="C47" s="38"/>
      <c r="D47" s="39" t="s">
        <v>33</v>
      </c>
      <c r="E47" s="40"/>
      <c r="F47" s="59"/>
      <c r="G47" s="60"/>
      <c r="H47" s="60"/>
      <c r="I47" s="61"/>
      <c r="J47" s="60"/>
      <c r="K47" s="122"/>
      <c r="L47" s="122"/>
      <c r="M47" s="122"/>
      <c r="N47" s="122"/>
      <c r="O47" s="124"/>
      <c r="P47" s="124" t="s">
        <v>24</v>
      </c>
      <c r="Q47" s="124" t="s">
        <v>24</v>
      </c>
      <c r="R47" s="124" t="s">
        <v>24</v>
      </c>
      <c r="S47" s="124"/>
      <c r="T47" s="124"/>
      <c r="U47" s="124"/>
      <c r="V47" s="125">
        <f>SUM(V21:V45)</f>
        <v>0</v>
      </c>
      <c r="W47" s="125">
        <f>SUM(W21:W45)</f>
        <v>0</v>
      </c>
      <c r="X47" s="54"/>
      <c r="Y47" s="11"/>
    </row>
    <row r="48" spans="1:25" ht="7.5" customHeight="1" x14ac:dyDescent="0.25">
      <c r="A48" s="78"/>
      <c r="B48" s="63"/>
      <c r="C48" s="56"/>
      <c r="D48" s="56"/>
      <c r="E48" s="56"/>
      <c r="F48" s="56"/>
      <c r="G48" s="56"/>
      <c r="H48" s="56"/>
      <c r="I48" s="57"/>
      <c r="J48" s="56"/>
      <c r="K48" s="126"/>
      <c r="L48" s="126"/>
      <c r="M48" s="126"/>
      <c r="N48" s="126"/>
      <c r="O48" s="126"/>
      <c r="P48" s="126"/>
      <c r="Q48" s="126"/>
      <c r="R48" s="126"/>
      <c r="S48" s="126"/>
      <c r="T48" s="126"/>
      <c r="U48" s="126"/>
      <c r="V48" s="126"/>
      <c r="W48" s="141"/>
      <c r="X48" s="54"/>
      <c r="Y48" s="11"/>
    </row>
    <row r="49" spans="1:25" ht="9" customHeight="1" x14ac:dyDescent="0.25">
      <c r="A49" s="78"/>
      <c r="B49" s="49"/>
      <c r="C49" s="50"/>
      <c r="D49" s="50"/>
      <c r="E49" s="50"/>
      <c r="F49" s="50"/>
      <c r="G49" s="50"/>
      <c r="H49" s="50"/>
      <c r="I49" s="51"/>
      <c r="J49" s="50"/>
      <c r="K49" s="127"/>
      <c r="L49" s="127"/>
      <c r="M49" s="127"/>
      <c r="N49" s="127"/>
      <c r="O49" s="127"/>
      <c r="P49" s="127"/>
      <c r="Q49" s="127"/>
      <c r="R49" s="127"/>
      <c r="S49" s="127"/>
      <c r="T49" s="127"/>
      <c r="U49" s="127"/>
      <c r="V49" s="127"/>
      <c r="W49" s="142"/>
      <c r="X49" s="54"/>
      <c r="Y49" s="11"/>
    </row>
    <row r="50" spans="1:25" s="26" customFormat="1" ht="17.25" customHeight="1" x14ac:dyDescent="0.3">
      <c r="A50" s="83"/>
      <c r="B50" s="52"/>
      <c r="C50" s="224">
        <v>2</v>
      </c>
      <c r="D50" s="225"/>
      <c r="E50" s="37" t="s">
        <v>24</v>
      </c>
      <c r="F50" s="165" t="s">
        <v>24</v>
      </c>
      <c r="G50" s="76"/>
      <c r="H50" s="76"/>
      <c r="I50" s="76"/>
      <c r="J50" s="76"/>
      <c r="K50" s="130"/>
      <c r="L50" s="128" t="s">
        <v>24</v>
      </c>
      <c r="M50" s="130"/>
      <c r="N50" s="128" t="s">
        <v>24</v>
      </c>
      <c r="O50" s="131"/>
      <c r="P50" s="131" t="s">
        <v>24</v>
      </c>
      <c r="Q50" s="129" t="s">
        <v>24</v>
      </c>
      <c r="R50" s="129" t="s">
        <v>24</v>
      </c>
      <c r="S50" s="129" t="s">
        <v>24</v>
      </c>
      <c r="T50" s="129" t="s">
        <v>24</v>
      </c>
      <c r="U50" s="129" t="s">
        <v>24</v>
      </c>
      <c r="V50" s="131" t="s">
        <v>24</v>
      </c>
      <c r="W50" s="143" t="s">
        <v>24</v>
      </c>
      <c r="X50" s="54"/>
      <c r="Y50" s="84"/>
    </row>
    <row r="51" spans="1:25" x14ac:dyDescent="0.25">
      <c r="A51" s="78"/>
      <c r="B51" s="94"/>
      <c r="C51" s="149">
        <v>1</v>
      </c>
      <c r="D51" s="150"/>
      <c r="E51" s="119" t="s">
        <v>24</v>
      </c>
      <c r="F51" s="164"/>
      <c r="G51" s="157">
        <v>1</v>
      </c>
      <c r="H51" s="118" t="s">
        <v>3</v>
      </c>
      <c r="I51" s="158">
        <f>VLOOKUP(H51,$K$7:$L$11,2,FALSE)</f>
        <v>1</v>
      </c>
      <c r="J51" s="44" t="s">
        <v>21</v>
      </c>
      <c r="K51" s="159">
        <v>0</v>
      </c>
      <c r="L51" s="132">
        <f t="shared" ref="L51:L70" si="10">+K51*I51*G51</f>
        <v>0</v>
      </c>
      <c r="M51" s="159">
        <v>0</v>
      </c>
      <c r="N51" s="132">
        <f t="shared" ref="N51:N70" si="11">+M51*I51*G51</f>
        <v>0</v>
      </c>
      <c r="O51" s="160">
        <v>0</v>
      </c>
      <c r="P51" s="161">
        <v>0</v>
      </c>
      <c r="Q51" s="162">
        <v>0</v>
      </c>
      <c r="R51" s="120">
        <f>SUM(N51+O51+P51+Q51)*$L$12</f>
        <v>0</v>
      </c>
      <c r="S51" s="120">
        <f>SUM(L51:R51)-M51-N51</f>
        <v>0</v>
      </c>
      <c r="T51" s="120">
        <f>SUM(N51:R51)</f>
        <v>0</v>
      </c>
      <c r="U51" s="120">
        <f>+(T51)*$U$15</f>
        <v>0</v>
      </c>
      <c r="V51" s="121">
        <f t="shared" ref="V51:V70" si="12">ROUND(+(S51)*1.0341,0)</f>
        <v>0</v>
      </c>
      <c r="W51" s="179">
        <f t="shared" ref="W51:W70" si="13">ROUND(SUM(T51:U51),0)</f>
        <v>0</v>
      </c>
      <c r="X51" s="54"/>
      <c r="Y51" s="11"/>
    </row>
    <row r="52" spans="1:25" x14ac:dyDescent="0.25">
      <c r="A52" s="78"/>
      <c r="B52" s="94"/>
      <c r="C52" s="149">
        <f>C51+1</f>
        <v>2</v>
      </c>
      <c r="D52" s="150"/>
      <c r="E52" s="119" t="s">
        <v>24</v>
      </c>
      <c r="F52" s="164"/>
      <c r="G52" s="157">
        <v>1</v>
      </c>
      <c r="H52" s="118" t="s">
        <v>3</v>
      </c>
      <c r="I52" s="158">
        <f t="shared" ref="I52:I70" si="14">VLOOKUP(H52,$K$7:$L$11,2,FALSE)</f>
        <v>1</v>
      </c>
      <c r="J52" s="44" t="s">
        <v>21</v>
      </c>
      <c r="K52" s="159">
        <v>0</v>
      </c>
      <c r="L52" s="132">
        <f t="shared" si="10"/>
        <v>0</v>
      </c>
      <c r="M52" s="159">
        <v>0</v>
      </c>
      <c r="N52" s="132">
        <f t="shared" si="11"/>
        <v>0</v>
      </c>
      <c r="O52" s="160">
        <v>0</v>
      </c>
      <c r="P52" s="161">
        <v>0</v>
      </c>
      <c r="Q52" s="162">
        <v>0</v>
      </c>
      <c r="R52" s="120">
        <f t="shared" ref="R52:R70" si="15">SUM(N52+O52+P52+Q52)*$L$12</f>
        <v>0</v>
      </c>
      <c r="S52" s="120">
        <f t="shared" ref="S52:S70" si="16">SUM(L52:R52)-M52-N52</f>
        <v>0</v>
      </c>
      <c r="T52" s="120">
        <f t="shared" ref="T52:T70" si="17">SUM(N52:R52)</f>
        <v>0</v>
      </c>
      <c r="U52" s="120">
        <f t="shared" ref="U52:U70" si="18">+(T52)*$U$15</f>
        <v>0</v>
      </c>
      <c r="V52" s="121">
        <f t="shared" si="12"/>
        <v>0</v>
      </c>
      <c r="W52" s="179">
        <f t="shared" si="13"/>
        <v>0</v>
      </c>
      <c r="X52" s="54"/>
      <c r="Y52" s="11"/>
    </row>
    <row r="53" spans="1:25" x14ac:dyDescent="0.25">
      <c r="A53" s="78"/>
      <c r="B53" s="94"/>
      <c r="C53" s="149">
        <v>3</v>
      </c>
      <c r="D53" s="150"/>
      <c r="E53" s="119" t="s">
        <v>24</v>
      </c>
      <c r="F53" s="164"/>
      <c r="G53" s="157">
        <v>1</v>
      </c>
      <c r="H53" s="118" t="s">
        <v>3</v>
      </c>
      <c r="I53" s="158">
        <f t="shared" si="14"/>
        <v>1</v>
      </c>
      <c r="J53" s="44" t="s">
        <v>21</v>
      </c>
      <c r="K53" s="159">
        <v>0</v>
      </c>
      <c r="L53" s="132">
        <f t="shared" si="10"/>
        <v>0</v>
      </c>
      <c r="M53" s="159">
        <v>0</v>
      </c>
      <c r="N53" s="132">
        <f t="shared" si="11"/>
        <v>0</v>
      </c>
      <c r="O53" s="160">
        <v>0</v>
      </c>
      <c r="P53" s="161">
        <v>0</v>
      </c>
      <c r="Q53" s="162">
        <v>0</v>
      </c>
      <c r="R53" s="120">
        <f t="shared" si="15"/>
        <v>0</v>
      </c>
      <c r="S53" s="120">
        <f t="shared" si="16"/>
        <v>0</v>
      </c>
      <c r="T53" s="120">
        <f t="shared" si="17"/>
        <v>0</v>
      </c>
      <c r="U53" s="120">
        <f t="shared" si="18"/>
        <v>0</v>
      </c>
      <c r="V53" s="121">
        <f t="shared" si="12"/>
        <v>0</v>
      </c>
      <c r="W53" s="179">
        <f t="shared" si="13"/>
        <v>0</v>
      </c>
      <c r="X53" s="54"/>
      <c r="Y53" s="11"/>
    </row>
    <row r="54" spans="1:25" x14ac:dyDescent="0.25">
      <c r="A54" s="78"/>
      <c r="B54" s="94"/>
      <c r="C54" s="149">
        <v>4</v>
      </c>
      <c r="D54" s="150"/>
      <c r="E54" s="119" t="s">
        <v>24</v>
      </c>
      <c r="F54" s="164" t="s">
        <v>24</v>
      </c>
      <c r="G54" s="157">
        <v>1</v>
      </c>
      <c r="H54" s="118" t="s">
        <v>3</v>
      </c>
      <c r="I54" s="158">
        <f t="shared" si="14"/>
        <v>1</v>
      </c>
      <c r="J54" s="44" t="s">
        <v>21</v>
      </c>
      <c r="K54" s="159">
        <v>0</v>
      </c>
      <c r="L54" s="132">
        <f t="shared" si="10"/>
        <v>0</v>
      </c>
      <c r="M54" s="159">
        <v>0</v>
      </c>
      <c r="N54" s="132">
        <f t="shared" si="11"/>
        <v>0</v>
      </c>
      <c r="O54" s="160">
        <v>0</v>
      </c>
      <c r="P54" s="161"/>
      <c r="Q54" s="162">
        <v>0</v>
      </c>
      <c r="R54" s="120">
        <f t="shared" si="15"/>
        <v>0</v>
      </c>
      <c r="S54" s="120">
        <f t="shared" si="16"/>
        <v>0</v>
      </c>
      <c r="T54" s="120">
        <f t="shared" si="17"/>
        <v>0</v>
      </c>
      <c r="U54" s="120">
        <f t="shared" si="18"/>
        <v>0</v>
      </c>
      <c r="V54" s="121">
        <f t="shared" si="12"/>
        <v>0</v>
      </c>
      <c r="W54" s="179">
        <f t="shared" si="13"/>
        <v>0</v>
      </c>
      <c r="X54" s="54"/>
      <c r="Y54" s="11"/>
    </row>
    <row r="55" spans="1:25" x14ac:dyDescent="0.25">
      <c r="A55" s="78"/>
      <c r="B55" s="94"/>
      <c r="C55" s="149">
        <v>5</v>
      </c>
      <c r="D55" s="150"/>
      <c r="E55" s="119" t="s">
        <v>24</v>
      </c>
      <c r="F55" s="164"/>
      <c r="G55" s="157">
        <v>1</v>
      </c>
      <c r="H55" s="118" t="s">
        <v>3</v>
      </c>
      <c r="I55" s="158">
        <f t="shared" si="14"/>
        <v>1</v>
      </c>
      <c r="J55" s="44" t="s">
        <v>21</v>
      </c>
      <c r="K55" s="159">
        <v>0</v>
      </c>
      <c r="L55" s="132">
        <f t="shared" si="10"/>
        <v>0</v>
      </c>
      <c r="M55" s="159">
        <v>0</v>
      </c>
      <c r="N55" s="132">
        <f t="shared" si="11"/>
        <v>0</v>
      </c>
      <c r="O55" s="160">
        <v>0</v>
      </c>
      <c r="P55" s="161"/>
      <c r="Q55" s="162"/>
      <c r="R55" s="120">
        <f t="shared" si="15"/>
        <v>0</v>
      </c>
      <c r="S55" s="120">
        <f t="shared" si="16"/>
        <v>0</v>
      </c>
      <c r="T55" s="120">
        <f t="shared" si="17"/>
        <v>0</v>
      </c>
      <c r="U55" s="120">
        <f t="shared" si="18"/>
        <v>0</v>
      </c>
      <c r="V55" s="121">
        <f t="shared" si="12"/>
        <v>0</v>
      </c>
      <c r="W55" s="179">
        <f t="shared" si="13"/>
        <v>0</v>
      </c>
      <c r="X55" s="54"/>
      <c r="Y55" s="11"/>
    </row>
    <row r="56" spans="1:25" x14ac:dyDescent="0.25">
      <c r="A56" s="78"/>
      <c r="B56" s="94"/>
      <c r="C56" s="149">
        <v>6</v>
      </c>
      <c r="D56" s="150"/>
      <c r="E56" s="119" t="s">
        <v>24</v>
      </c>
      <c r="F56" s="164"/>
      <c r="G56" s="157">
        <v>1</v>
      </c>
      <c r="H56" s="118" t="s">
        <v>3</v>
      </c>
      <c r="I56" s="158">
        <f t="shared" si="14"/>
        <v>1</v>
      </c>
      <c r="J56" s="44" t="s">
        <v>21</v>
      </c>
      <c r="K56" s="159">
        <v>0</v>
      </c>
      <c r="L56" s="132">
        <f t="shared" si="10"/>
        <v>0</v>
      </c>
      <c r="M56" s="159">
        <v>0</v>
      </c>
      <c r="N56" s="132">
        <f t="shared" si="11"/>
        <v>0</v>
      </c>
      <c r="O56" s="160">
        <v>0</v>
      </c>
      <c r="P56" s="161">
        <v>0</v>
      </c>
      <c r="Q56" s="162">
        <v>0</v>
      </c>
      <c r="R56" s="120">
        <f t="shared" si="15"/>
        <v>0</v>
      </c>
      <c r="S56" s="120">
        <f t="shared" si="16"/>
        <v>0</v>
      </c>
      <c r="T56" s="120">
        <f t="shared" si="17"/>
        <v>0</v>
      </c>
      <c r="U56" s="120">
        <f t="shared" si="18"/>
        <v>0</v>
      </c>
      <c r="V56" s="121">
        <f t="shared" si="12"/>
        <v>0</v>
      </c>
      <c r="W56" s="179">
        <f t="shared" si="13"/>
        <v>0</v>
      </c>
      <c r="X56" s="54"/>
      <c r="Y56" s="11"/>
    </row>
    <row r="57" spans="1:25" x14ac:dyDescent="0.25">
      <c r="A57" s="78"/>
      <c r="B57" s="94"/>
      <c r="C57" s="149">
        <v>7</v>
      </c>
      <c r="D57" s="150"/>
      <c r="E57" s="119" t="s">
        <v>24</v>
      </c>
      <c r="F57" s="164"/>
      <c r="G57" s="157">
        <v>1</v>
      </c>
      <c r="H57" s="118" t="s">
        <v>3</v>
      </c>
      <c r="I57" s="158">
        <f t="shared" si="14"/>
        <v>1</v>
      </c>
      <c r="J57" s="44" t="s">
        <v>21</v>
      </c>
      <c r="K57" s="159">
        <v>0</v>
      </c>
      <c r="L57" s="132">
        <f t="shared" si="10"/>
        <v>0</v>
      </c>
      <c r="M57" s="159">
        <v>0</v>
      </c>
      <c r="N57" s="132">
        <f t="shared" si="11"/>
        <v>0</v>
      </c>
      <c r="O57" s="160">
        <v>0</v>
      </c>
      <c r="P57" s="161"/>
      <c r="Q57" s="162"/>
      <c r="R57" s="120">
        <f t="shared" si="15"/>
        <v>0</v>
      </c>
      <c r="S57" s="120">
        <f t="shared" si="16"/>
        <v>0</v>
      </c>
      <c r="T57" s="120">
        <f t="shared" si="17"/>
        <v>0</v>
      </c>
      <c r="U57" s="120">
        <f t="shared" si="18"/>
        <v>0</v>
      </c>
      <c r="V57" s="121">
        <f t="shared" si="12"/>
        <v>0</v>
      </c>
      <c r="W57" s="179">
        <f t="shared" si="13"/>
        <v>0</v>
      </c>
      <c r="X57" s="54"/>
      <c r="Y57" s="11"/>
    </row>
    <row r="58" spans="1:25" x14ac:dyDescent="0.25">
      <c r="A58" s="78"/>
      <c r="B58" s="94"/>
      <c r="C58" s="149">
        <v>8</v>
      </c>
      <c r="D58" s="150"/>
      <c r="E58" s="119" t="s">
        <v>24</v>
      </c>
      <c r="F58" s="164"/>
      <c r="G58" s="157">
        <v>1</v>
      </c>
      <c r="H58" s="118" t="s">
        <v>3</v>
      </c>
      <c r="I58" s="158">
        <f t="shared" si="14"/>
        <v>1</v>
      </c>
      <c r="J58" s="44" t="s">
        <v>21</v>
      </c>
      <c r="K58" s="159">
        <v>0</v>
      </c>
      <c r="L58" s="132">
        <f t="shared" si="10"/>
        <v>0</v>
      </c>
      <c r="M58" s="159">
        <v>0</v>
      </c>
      <c r="N58" s="132">
        <f t="shared" si="11"/>
        <v>0</v>
      </c>
      <c r="O58" s="160">
        <v>0</v>
      </c>
      <c r="P58" s="161"/>
      <c r="Q58" s="162"/>
      <c r="R58" s="120">
        <f t="shared" si="15"/>
        <v>0</v>
      </c>
      <c r="S58" s="120">
        <f t="shared" si="16"/>
        <v>0</v>
      </c>
      <c r="T58" s="120">
        <f t="shared" si="17"/>
        <v>0</v>
      </c>
      <c r="U58" s="120">
        <f t="shared" si="18"/>
        <v>0</v>
      </c>
      <c r="V58" s="121">
        <f t="shared" si="12"/>
        <v>0</v>
      </c>
      <c r="W58" s="179">
        <f t="shared" si="13"/>
        <v>0</v>
      </c>
      <c r="X58" s="54"/>
      <c r="Y58" s="11"/>
    </row>
    <row r="59" spans="1:25" x14ac:dyDescent="0.25">
      <c r="A59" s="78"/>
      <c r="B59" s="94"/>
      <c r="C59" s="149">
        <v>9</v>
      </c>
      <c r="D59" s="150"/>
      <c r="E59" s="119"/>
      <c r="F59" s="164"/>
      <c r="G59" s="157">
        <v>1</v>
      </c>
      <c r="H59" s="118" t="s">
        <v>3</v>
      </c>
      <c r="I59" s="158">
        <f t="shared" si="14"/>
        <v>1</v>
      </c>
      <c r="J59" s="44" t="s">
        <v>21</v>
      </c>
      <c r="K59" s="159">
        <v>0</v>
      </c>
      <c r="L59" s="132">
        <f t="shared" si="10"/>
        <v>0</v>
      </c>
      <c r="M59" s="159">
        <f t="shared" ref="M59:M70" si="19">K59</f>
        <v>0</v>
      </c>
      <c r="N59" s="132">
        <f t="shared" si="11"/>
        <v>0</v>
      </c>
      <c r="O59" s="160">
        <v>0</v>
      </c>
      <c r="P59" s="161">
        <v>0</v>
      </c>
      <c r="Q59" s="162">
        <v>0</v>
      </c>
      <c r="R59" s="120">
        <f t="shared" si="15"/>
        <v>0</v>
      </c>
      <c r="S59" s="120">
        <f t="shared" si="16"/>
        <v>0</v>
      </c>
      <c r="T59" s="120">
        <f t="shared" si="17"/>
        <v>0</v>
      </c>
      <c r="U59" s="120">
        <f t="shared" si="18"/>
        <v>0</v>
      </c>
      <c r="V59" s="121">
        <f t="shared" si="12"/>
        <v>0</v>
      </c>
      <c r="W59" s="179">
        <f t="shared" si="13"/>
        <v>0</v>
      </c>
      <c r="X59" s="54"/>
      <c r="Y59" s="11"/>
    </row>
    <row r="60" spans="1:25" x14ac:dyDescent="0.25">
      <c r="A60" s="78"/>
      <c r="B60" s="94"/>
      <c r="C60" s="149">
        <v>10</v>
      </c>
      <c r="D60" s="150"/>
      <c r="E60" s="119" t="s">
        <v>24</v>
      </c>
      <c r="F60" s="164"/>
      <c r="G60" s="157">
        <v>1</v>
      </c>
      <c r="H60" s="118" t="s">
        <v>3</v>
      </c>
      <c r="I60" s="158">
        <f t="shared" si="14"/>
        <v>1</v>
      </c>
      <c r="J60" s="44" t="s">
        <v>21</v>
      </c>
      <c r="K60" s="159">
        <v>0</v>
      </c>
      <c r="L60" s="132">
        <f t="shared" si="10"/>
        <v>0</v>
      </c>
      <c r="M60" s="159">
        <f t="shared" si="19"/>
        <v>0</v>
      </c>
      <c r="N60" s="132">
        <f t="shared" si="11"/>
        <v>0</v>
      </c>
      <c r="O60" s="160">
        <v>0</v>
      </c>
      <c r="P60" s="161">
        <v>0</v>
      </c>
      <c r="Q60" s="162">
        <v>0</v>
      </c>
      <c r="R60" s="120">
        <f t="shared" si="15"/>
        <v>0</v>
      </c>
      <c r="S60" s="120">
        <f t="shared" si="16"/>
        <v>0</v>
      </c>
      <c r="T60" s="120">
        <f t="shared" si="17"/>
        <v>0</v>
      </c>
      <c r="U60" s="120">
        <f t="shared" si="18"/>
        <v>0</v>
      </c>
      <c r="V60" s="121">
        <f t="shared" si="12"/>
        <v>0</v>
      </c>
      <c r="W60" s="179">
        <f t="shared" si="13"/>
        <v>0</v>
      </c>
      <c r="X60" s="54"/>
      <c r="Y60" s="11"/>
    </row>
    <row r="61" spans="1:25" x14ac:dyDescent="0.25">
      <c r="A61" s="78"/>
      <c r="B61" s="94"/>
      <c r="C61" s="149">
        <v>11</v>
      </c>
      <c r="D61" s="150"/>
      <c r="E61" s="119" t="s">
        <v>24</v>
      </c>
      <c r="F61" s="164"/>
      <c r="G61" s="157">
        <v>1</v>
      </c>
      <c r="H61" s="118" t="s">
        <v>3</v>
      </c>
      <c r="I61" s="158">
        <f t="shared" si="14"/>
        <v>1</v>
      </c>
      <c r="J61" s="44" t="s">
        <v>21</v>
      </c>
      <c r="K61" s="159">
        <v>0</v>
      </c>
      <c r="L61" s="132">
        <f t="shared" si="10"/>
        <v>0</v>
      </c>
      <c r="M61" s="159">
        <f t="shared" si="19"/>
        <v>0</v>
      </c>
      <c r="N61" s="132">
        <f t="shared" si="11"/>
        <v>0</v>
      </c>
      <c r="O61" s="160">
        <v>0</v>
      </c>
      <c r="P61" s="161">
        <v>0</v>
      </c>
      <c r="Q61" s="162">
        <v>0</v>
      </c>
      <c r="R61" s="120">
        <f t="shared" si="15"/>
        <v>0</v>
      </c>
      <c r="S61" s="120">
        <f t="shared" si="16"/>
        <v>0</v>
      </c>
      <c r="T61" s="120">
        <f t="shared" si="17"/>
        <v>0</v>
      </c>
      <c r="U61" s="120">
        <f t="shared" si="18"/>
        <v>0</v>
      </c>
      <c r="V61" s="121">
        <f t="shared" si="12"/>
        <v>0</v>
      </c>
      <c r="W61" s="179">
        <f t="shared" si="13"/>
        <v>0</v>
      </c>
      <c r="X61" s="54"/>
      <c r="Y61" s="11"/>
    </row>
    <row r="62" spans="1:25" x14ac:dyDescent="0.25">
      <c r="A62" s="78"/>
      <c r="B62" s="94"/>
      <c r="C62" s="149">
        <v>12</v>
      </c>
      <c r="D62" s="150"/>
      <c r="E62" s="119" t="s">
        <v>24</v>
      </c>
      <c r="F62" s="164"/>
      <c r="G62" s="157">
        <v>1</v>
      </c>
      <c r="H62" s="118" t="s">
        <v>3</v>
      </c>
      <c r="I62" s="158">
        <f t="shared" si="14"/>
        <v>1</v>
      </c>
      <c r="J62" s="44" t="s">
        <v>21</v>
      </c>
      <c r="K62" s="159">
        <v>0</v>
      </c>
      <c r="L62" s="132">
        <f t="shared" si="10"/>
        <v>0</v>
      </c>
      <c r="M62" s="159">
        <f t="shared" si="19"/>
        <v>0</v>
      </c>
      <c r="N62" s="132">
        <f t="shared" si="11"/>
        <v>0</v>
      </c>
      <c r="O62" s="160">
        <v>0</v>
      </c>
      <c r="P62" s="161">
        <v>0</v>
      </c>
      <c r="Q62" s="162">
        <v>0</v>
      </c>
      <c r="R62" s="120">
        <f t="shared" si="15"/>
        <v>0</v>
      </c>
      <c r="S62" s="120">
        <f t="shared" si="16"/>
        <v>0</v>
      </c>
      <c r="T62" s="120">
        <f t="shared" si="17"/>
        <v>0</v>
      </c>
      <c r="U62" s="120">
        <f t="shared" si="18"/>
        <v>0</v>
      </c>
      <c r="V62" s="121">
        <f t="shared" si="12"/>
        <v>0</v>
      </c>
      <c r="W62" s="179">
        <f t="shared" si="13"/>
        <v>0</v>
      </c>
      <c r="X62" s="54"/>
      <c r="Y62" s="11"/>
    </row>
    <row r="63" spans="1:25" x14ac:dyDescent="0.25">
      <c r="A63" s="78"/>
      <c r="B63" s="94"/>
      <c r="C63" s="149">
        <v>13</v>
      </c>
      <c r="D63" s="150"/>
      <c r="E63" s="119" t="s">
        <v>24</v>
      </c>
      <c r="F63" s="164"/>
      <c r="G63" s="157">
        <v>1</v>
      </c>
      <c r="H63" s="118" t="s">
        <v>3</v>
      </c>
      <c r="I63" s="158">
        <f t="shared" si="14"/>
        <v>1</v>
      </c>
      <c r="J63" s="44" t="s">
        <v>21</v>
      </c>
      <c r="K63" s="159">
        <v>0</v>
      </c>
      <c r="L63" s="132">
        <f t="shared" si="10"/>
        <v>0</v>
      </c>
      <c r="M63" s="159">
        <f t="shared" si="19"/>
        <v>0</v>
      </c>
      <c r="N63" s="132">
        <f t="shared" si="11"/>
        <v>0</v>
      </c>
      <c r="O63" s="160">
        <v>0</v>
      </c>
      <c r="P63" s="161">
        <v>0</v>
      </c>
      <c r="Q63" s="162">
        <v>0</v>
      </c>
      <c r="R63" s="120">
        <f t="shared" si="15"/>
        <v>0</v>
      </c>
      <c r="S63" s="120">
        <f t="shared" si="16"/>
        <v>0</v>
      </c>
      <c r="T63" s="120">
        <f t="shared" si="17"/>
        <v>0</v>
      </c>
      <c r="U63" s="120">
        <f t="shared" si="18"/>
        <v>0</v>
      </c>
      <c r="V63" s="121">
        <f t="shared" si="12"/>
        <v>0</v>
      </c>
      <c r="W63" s="179">
        <f t="shared" si="13"/>
        <v>0</v>
      </c>
      <c r="X63" s="54"/>
      <c r="Y63" s="11"/>
    </row>
    <row r="64" spans="1:25" x14ac:dyDescent="0.25">
      <c r="A64" s="78"/>
      <c r="B64" s="94"/>
      <c r="C64" s="149">
        <v>14</v>
      </c>
      <c r="D64" s="150"/>
      <c r="E64" s="119" t="s">
        <v>24</v>
      </c>
      <c r="F64" s="164"/>
      <c r="G64" s="157">
        <v>1</v>
      </c>
      <c r="H64" s="118" t="s">
        <v>3</v>
      </c>
      <c r="I64" s="158">
        <f t="shared" si="14"/>
        <v>1</v>
      </c>
      <c r="J64" s="44" t="s">
        <v>21</v>
      </c>
      <c r="K64" s="159">
        <v>0</v>
      </c>
      <c r="L64" s="132">
        <f t="shared" si="10"/>
        <v>0</v>
      </c>
      <c r="M64" s="159">
        <f t="shared" si="19"/>
        <v>0</v>
      </c>
      <c r="N64" s="132">
        <f t="shared" si="11"/>
        <v>0</v>
      </c>
      <c r="O64" s="160">
        <v>0</v>
      </c>
      <c r="P64" s="161">
        <v>0</v>
      </c>
      <c r="Q64" s="162">
        <v>0</v>
      </c>
      <c r="R64" s="120">
        <f t="shared" si="15"/>
        <v>0</v>
      </c>
      <c r="S64" s="120">
        <f t="shared" si="16"/>
        <v>0</v>
      </c>
      <c r="T64" s="120">
        <f t="shared" si="17"/>
        <v>0</v>
      </c>
      <c r="U64" s="120">
        <f t="shared" si="18"/>
        <v>0</v>
      </c>
      <c r="V64" s="121">
        <f t="shared" si="12"/>
        <v>0</v>
      </c>
      <c r="W64" s="179">
        <f t="shared" si="13"/>
        <v>0</v>
      </c>
      <c r="X64" s="54"/>
      <c r="Y64" s="11"/>
    </row>
    <row r="65" spans="1:25" x14ac:dyDescent="0.25">
      <c r="A65" s="78"/>
      <c r="B65" s="94"/>
      <c r="C65" s="149">
        <v>15</v>
      </c>
      <c r="D65" s="150"/>
      <c r="E65" s="119"/>
      <c r="F65" s="164"/>
      <c r="G65" s="157">
        <v>1</v>
      </c>
      <c r="H65" s="118" t="s">
        <v>3</v>
      </c>
      <c r="I65" s="158">
        <f t="shared" si="14"/>
        <v>1</v>
      </c>
      <c r="J65" s="44" t="s">
        <v>21</v>
      </c>
      <c r="K65" s="159">
        <v>0</v>
      </c>
      <c r="L65" s="132">
        <f t="shared" si="10"/>
        <v>0</v>
      </c>
      <c r="M65" s="159">
        <v>0</v>
      </c>
      <c r="N65" s="132">
        <f t="shared" si="11"/>
        <v>0</v>
      </c>
      <c r="O65" s="160"/>
      <c r="P65" s="161"/>
      <c r="Q65" s="162"/>
      <c r="R65" s="120">
        <f t="shared" si="15"/>
        <v>0</v>
      </c>
      <c r="S65" s="120">
        <f t="shared" si="16"/>
        <v>0</v>
      </c>
      <c r="T65" s="120">
        <f t="shared" si="17"/>
        <v>0</v>
      </c>
      <c r="U65" s="120">
        <f t="shared" si="18"/>
        <v>0</v>
      </c>
      <c r="V65" s="121">
        <f t="shared" si="12"/>
        <v>0</v>
      </c>
      <c r="W65" s="179">
        <f t="shared" si="13"/>
        <v>0</v>
      </c>
      <c r="X65" s="54"/>
      <c r="Y65" s="11"/>
    </row>
    <row r="66" spans="1:25" x14ac:dyDescent="0.25">
      <c r="A66" s="78"/>
      <c r="B66" s="94"/>
      <c r="C66" s="149">
        <v>16</v>
      </c>
      <c r="D66" s="150"/>
      <c r="E66" s="119"/>
      <c r="F66" s="164"/>
      <c r="G66" s="157">
        <v>1</v>
      </c>
      <c r="H66" s="118" t="s">
        <v>3</v>
      </c>
      <c r="I66" s="158">
        <f t="shared" si="14"/>
        <v>1</v>
      </c>
      <c r="J66" s="44" t="s">
        <v>21</v>
      </c>
      <c r="K66" s="159"/>
      <c r="L66" s="132">
        <f t="shared" si="10"/>
        <v>0</v>
      </c>
      <c r="M66" s="159"/>
      <c r="N66" s="132">
        <f t="shared" si="11"/>
        <v>0</v>
      </c>
      <c r="O66" s="160"/>
      <c r="P66" s="161"/>
      <c r="Q66" s="162"/>
      <c r="R66" s="120">
        <f t="shared" si="15"/>
        <v>0</v>
      </c>
      <c r="S66" s="120">
        <f t="shared" si="16"/>
        <v>0</v>
      </c>
      <c r="T66" s="120">
        <f t="shared" si="17"/>
        <v>0</v>
      </c>
      <c r="U66" s="120">
        <f t="shared" si="18"/>
        <v>0</v>
      </c>
      <c r="V66" s="121">
        <f t="shared" si="12"/>
        <v>0</v>
      </c>
      <c r="W66" s="179">
        <f t="shared" si="13"/>
        <v>0</v>
      </c>
      <c r="X66" s="54"/>
      <c r="Y66" s="11"/>
    </row>
    <row r="67" spans="1:25" x14ac:dyDescent="0.25">
      <c r="A67" s="78"/>
      <c r="B67" s="94"/>
      <c r="C67" s="149">
        <v>17</v>
      </c>
      <c r="D67" s="150"/>
      <c r="E67" s="119"/>
      <c r="F67" s="164"/>
      <c r="G67" s="157">
        <v>1</v>
      </c>
      <c r="H67" s="118" t="s">
        <v>3</v>
      </c>
      <c r="I67" s="158">
        <f t="shared" si="14"/>
        <v>1</v>
      </c>
      <c r="J67" s="44" t="s">
        <v>21</v>
      </c>
      <c r="K67" s="159"/>
      <c r="L67" s="132">
        <f t="shared" si="10"/>
        <v>0</v>
      </c>
      <c r="M67" s="159"/>
      <c r="N67" s="132">
        <f t="shared" si="11"/>
        <v>0</v>
      </c>
      <c r="O67" s="160"/>
      <c r="P67" s="161"/>
      <c r="Q67" s="162"/>
      <c r="R67" s="120">
        <f t="shared" si="15"/>
        <v>0</v>
      </c>
      <c r="S67" s="120">
        <f t="shared" si="16"/>
        <v>0</v>
      </c>
      <c r="T67" s="120">
        <f t="shared" si="17"/>
        <v>0</v>
      </c>
      <c r="U67" s="120">
        <f t="shared" si="18"/>
        <v>0</v>
      </c>
      <c r="V67" s="121">
        <f t="shared" si="12"/>
        <v>0</v>
      </c>
      <c r="W67" s="179">
        <f t="shared" si="13"/>
        <v>0</v>
      </c>
      <c r="X67" s="54"/>
      <c r="Y67" s="11"/>
    </row>
    <row r="68" spans="1:25" x14ac:dyDescent="0.25">
      <c r="A68" s="78"/>
      <c r="B68" s="94"/>
      <c r="C68" s="149">
        <v>18</v>
      </c>
      <c r="D68" s="150"/>
      <c r="E68" s="119"/>
      <c r="F68" s="164"/>
      <c r="G68" s="157">
        <v>1</v>
      </c>
      <c r="H68" s="118" t="s">
        <v>3</v>
      </c>
      <c r="I68" s="158">
        <f t="shared" si="14"/>
        <v>1</v>
      </c>
      <c r="J68" s="44" t="s">
        <v>21</v>
      </c>
      <c r="K68" s="159"/>
      <c r="L68" s="132">
        <f t="shared" si="10"/>
        <v>0</v>
      </c>
      <c r="M68" s="159"/>
      <c r="N68" s="132">
        <f t="shared" si="11"/>
        <v>0</v>
      </c>
      <c r="O68" s="160"/>
      <c r="P68" s="161"/>
      <c r="Q68" s="162"/>
      <c r="R68" s="120">
        <f t="shared" si="15"/>
        <v>0</v>
      </c>
      <c r="S68" s="120">
        <f t="shared" si="16"/>
        <v>0</v>
      </c>
      <c r="T68" s="120">
        <f t="shared" si="17"/>
        <v>0</v>
      </c>
      <c r="U68" s="120">
        <f t="shared" si="18"/>
        <v>0</v>
      </c>
      <c r="V68" s="121">
        <f t="shared" si="12"/>
        <v>0</v>
      </c>
      <c r="W68" s="179">
        <f t="shared" si="13"/>
        <v>0</v>
      </c>
      <c r="X68" s="54"/>
      <c r="Y68" s="11"/>
    </row>
    <row r="69" spans="1:25" x14ac:dyDescent="0.25">
      <c r="A69" s="78"/>
      <c r="B69" s="94"/>
      <c r="C69" s="149">
        <v>19</v>
      </c>
      <c r="D69" s="150"/>
      <c r="E69" s="119"/>
      <c r="F69" s="164"/>
      <c r="G69" s="157">
        <v>1</v>
      </c>
      <c r="H69" s="118" t="s">
        <v>3</v>
      </c>
      <c r="I69" s="158">
        <f t="shared" si="14"/>
        <v>1</v>
      </c>
      <c r="J69" s="44" t="s">
        <v>21</v>
      </c>
      <c r="K69" s="159">
        <v>0</v>
      </c>
      <c r="L69" s="132">
        <f t="shared" si="10"/>
        <v>0</v>
      </c>
      <c r="M69" s="159">
        <f t="shared" si="19"/>
        <v>0</v>
      </c>
      <c r="N69" s="132">
        <f t="shared" si="11"/>
        <v>0</v>
      </c>
      <c r="O69" s="160">
        <v>0</v>
      </c>
      <c r="P69" s="161">
        <v>0</v>
      </c>
      <c r="Q69" s="162">
        <v>0</v>
      </c>
      <c r="R69" s="120">
        <f t="shared" si="15"/>
        <v>0</v>
      </c>
      <c r="S69" s="120">
        <f t="shared" si="16"/>
        <v>0</v>
      </c>
      <c r="T69" s="120">
        <f t="shared" si="17"/>
        <v>0</v>
      </c>
      <c r="U69" s="120">
        <f t="shared" si="18"/>
        <v>0</v>
      </c>
      <c r="V69" s="121">
        <f t="shared" si="12"/>
        <v>0</v>
      </c>
      <c r="W69" s="179">
        <f t="shared" si="13"/>
        <v>0</v>
      </c>
      <c r="X69" s="54"/>
      <c r="Y69" s="11"/>
    </row>
    <row r="70" spans="1:25" x14ac:dyDescent="0.25">
      <c r="A70" s="78"/>
      <c r="B70" s="94"/>
      <c r="C70" s="149">
        <v>20</v>
      </c>
      <c r="D70" s="150"/>
      <c r="E70" s="119"/>
      <c r="F70" s="164"/>
      <c r="G70" s="157">
        <v>1</v>
      </c>
      <c r="H70" s="118" t="s">
        <v>3</v>
      </c>
      <c r="I70" s="158">
        <f t="shared" si="14"/>
        <v>1</v>
      </c>
      <c r="J70" s="44" t="s">
        <v>21</v>
      </c>
      <c r="K70" s="159">
        <v>0</v>
      </c>
      <c r="L70" s="132">
        <f t="shared" si="10"/>
        <v>0</v>
      </c>
      <c r="M70" s="159">
        <f t="shared" si="19"/>
        <v>0</v>
      </c>
      <c r="N70" s="132">
        <f t="shared" si="11"/>
        <v>0</v>
      </c>
      <c r="O70" s="160">
        <v>0</v>
      </c>
      <c r="P70" s="161">
        <v>0</v>
      </c>
      <c r="Q70" s="162">
        <v>0</v>
      </c>
      <c r="R70" s="120">
        <f t="shared" si="15"/>
        <v>0</v>
      </c>
      <c r="S70" s="120">
        <f t="shared" si="16"/>
        <v>0</v>
      </c>
      <c r="T70" s="120">
        <f t="shared" si="17"/>
        <v>0</v>
      </c>
      <c r="U70" s="120">
        <f t="shared" si="18"/>
        <v>0</v>
      </c>
      <c r="V70" s="121">
        <f t="shared" si="12"/>
        <v>0</v>
      </c>
      <c r="W70" s="138">
        <f t="shared" si="13"/>
        <v>0</v>
      </c>
      <c r="X70" s="54"/>
      <c r="Y70" s="11"/>
    </row>
    <row r="71" spans="1:25" s="26" customFormat="1" ht="5.25" customHeight="1" x14ac:dyDescent="0.25">
      <c r="A71" s="83"/>
      <c r="B71" s="52"/>
      <c r="C71" s="27"/>
      <c r="D71" s="27"/>
      <c r="E71" s="27"/>
      <c r="F71" s="27"/>
      <c r="G71" s="45"/>
      <c r="H71" s="45"/>
      <c r="I71" s="46"/>
      <c r="J71" s="45"/>
      <c r="K71" s="123"/>
      <c r="L71" s="123"/>
      <c r="M71" s="123"/>
      <c r="N71" s="123"/>
      <c r="O71" s="123"/>
      <c r="P71" s="123"/>
      <c r="Q71" s="123"/>
      <c r="R71" s="123"/>
      <c r="S71" s="123"/>
      <c r="T71" s="123"/>
      <c r="U71" s="123"/>
      <c r="V71" s="123"/>
      <c r="W71" s="139"/>
      <c r="X71" s="54"/>
      <c r="Y71" s="84"/>
    </row>
    <row r="72" spans="1:25" x14ac:dyDescent="0.25">
      <c r="A72" s="78"/>
      <c r="B72" s="62"/>
      <c r="C72" s="38"/>
      <c r="D72" s="39" t="s">
        <v>33</v>
      </c>
      <c r="E72" s="40"/>
      <c r="F72" s="59"/>
      <c r="G72" s="60"/>
      <c r="H72" s="60"/>
      <c r="I72" s="61"/>
      <c r="J72" s="60"/>
      <c r="K72" s="122"/>
      <c r="L72" s="122"/>
      <c r="M72" s="122"/>
      <c r="N72" s="122"/>
      <c r="O72" s="124"/>
      <c r="P72" s="124" t="s">
        <v>24</v>
      </c>
      <c r="Q72" s="124" t="s">
        <v>24</v>
      </c>
      <c r="R72" s="124" t="s">
        <v>24</v>
      </c>
      <c r="S72" s="124"/>
      <c r="T72" s="124"/>
      <c r="U72" s="124"/>
      <c r="V72" s="125">
        <f>SUM(V51:V70)</f>
        <v>0</v>
      </c>
      <c r="W72" s="125">
        <f>SUM(W51:W70)</f>
        <v>0</v>
      </c>
      <c r="X72" s="54"/>
      <c r="Y72" s="11"/>
    </row>
    <row r="73" spans="1:25" ht="9" customHeight="1" x14ac:dyDescent="0.25">
      <c r="A73" s="78"/>
      <c r="B73" s="49"/>
      <c r="C73" s="50"/>
      <c r="D73" s="50"/>
      <c r="E73" s="50"/>
      <c r="F73" s="50"/>
      <c r="G73" s="50"/>
      <c r="H73" s="50"/>
      <c r="I73" s="51"/>
      <c r="J73" s="50"/>
      <c r="K73" s="127"/>
      <c r="L73" s="127"/>
      <c r="M73" s="127"/>
      <c r="N73" s="127"/>
      <c r="O73" s="127"/>
      <c r="P73" s="127"/>
      <c r="Q73" s="127"/>
      <c r="R73" s="127"/>
      <c r="S73" s="127"/>
      <c r="T73" s="127"/>
      <c r="U73" s="127"/>
      <c r="V73" s="127"/>
      <c r="W73" s="142"/>
      <c r="X73" s="54"/>
      <c r="Y73" s="11"/>
    </row>
    <row r="74" spans="1:25" s="26" customFormat="1" ht="17.25" customHeight="1" x14ac:dyDescent="0.3">
      <c r="A74" s="83"/>
      <c r="B74" s="52"/>
      <c r="C74" s="224">
        <v>3</v>
      </c>
      <c r="D74" s="225"/>
      <c r="E74" s="37" t="s">
        <v>24</v>
      </c>
      <c r="F74" s="156" t="s">
        <v>24</v>
      </c>
      <c r="G74" s="76"/>
      <c r="H74" s="76"/>
      <c r="I74" s="76"/>
      <c r="J74" s="76"/>
      <c r="K74" s="130"/>
      <c r="L74" s="128" t="s">
        <v>24</v>
      </c>
      <c r="M74" s="130"/>
      <c r="N74" s="128" t="s">
        <v>24</v>
      </c>
      <c r="O74" s="131"/>
      <c r="P74" s="131" t="s">
        <v>24</v>
      </c>
      <c r="Q74" s="129" t="s">
        <v>24</v>
      </c>
      <c r="R74" s="129" t="s">
        <v>24</v>
      </c>
      <c r="S74" s="129" t="s">
        <v>24</v>
      </c>
      <c r="T74" s="129" t="s">
        <v>24</v>
      </c>
      <c r="U74" s="129" t="s">
        <v>24</v>
      </c>
      <c r="V74" s="131" t="s">
        <v>24</v>
      </c>
      <c r="W74" s="143" t="s">
        <v>24</v>
      </c>
      <c r="X74" s="54"/>
      <c r="Y74" s="84"/>
    </row>
    <row r="75" spans="1:25" x14ac:dyDescent="0.25">
      <c r="A75" s="78"/>
      <c r="B75" s="94"/>
      <c r="C75" s="149">
        <v>1</v>
      </c>
      <c r="D75" s="150"/>
      <c r="E75" s="119" t="s">
        <v>24</v>
      </c>
      <c r="F75" s="164" t="s">
        <v>24</v>
      </c>
      <c r="G75" s="157">
        <v>1</v>
      </c>
      <c r="H75" s="118" t="s">
        <v>3</v>
      </c>
      <c r="I75" s="158">
        <f>VLOOKUP(H75,$K$7:$L$11,2,FALSE)</f>
        <v>1</v>
      </c>
      <c r="J75" s="44" t="s">
        <v>21</v>
      </c>
      <c r="K75" s="159">
        <v>0</v>
      </c>
      <c r="L75" s="132">
        <f>+K75*I75*G75</f>
        <v>0</v>
      </c>
      <c r="M75" s="159">
        <v>0</v>
      </c>
      <c r="N75" s="132">
        <f>+M75*I75*G75</f>
        <v>0</v>
      </c>
      <c r="O75" s="160">
        <v>0</v>
      </c>
      <c r="P75" s="161">
        <v>0</v>
      </c>
      <c r="Q75" s="162">
        <v>0</v>
      </c>
      <c r="R75" s="120">
        <f>SUM(N75+O75+P75+Q75)*$L$12</f>
        <v>0</v>
      </c>
      <c r="S75" s="120">
        <f t="shared" ref="S75:S94" si="20">SUM(L75:R75)-M75-N75</f>
        <v>0</v>
      </c>
      <c r="T75" s="120">
        <f>SUM(N75:R75)</f>
        <v>0</v>
      </c>
      <c r="U75" s="120">
        <f>+(T75)*$U$15</f>
        <v>0</v>
      </c>
      <c r="V75" s="121">
        <f>ROUND(+(S75)*1.0341,0)</f>
        <v>0</v>
      </c>
      <c r="W75" s="179">
        <f>ROUND(SUM(T75:U75),0)</f>
        <v>0</v>
      </c>
      <c r="X75" s="54"/>
      <c r="Y75" s="11"/>
    </row>
    <row r="76" spans="1:25" x14ac:dyDescent="0.25">
      <c r="A76" s="78"/>
      <c r="B76" s="94"/>
      <c r="C76" s="149">
        <v>2</v>
      </c>
      <c r="D76" s="150"/>
      <c r="E76" s="119" t="s">
        <v>24</v>
      </c>
      <c r="F76" s="164"/>
      <c r="G76" s="157">
        <v>1</v>
      </c>
      <c r="H76" s="118" t="s">
        <v>3</v>
      </c>
      <c r="I76" s="158">
        <f t="shared" ref="I76:I94" si="21">VLOOKUP(H76,$K$7:$L$11,2,FALSE)</f>
        <v>1</v>
      </c>
      <c r="J76" s="44" t="s">
        <v>21</v>
      </c>
      <c r="K76" s="159">
        <v>0</v>
      </c>
      <c r="L76" s="132">
        <f t="shared" ref="L76:L94" si="22">+K76*I76*G76</f>
        <v>0</v>
      </c>
      <c r="M76" s="159">
        <v>0</v>
      </c>
      <c r="N76" s="132">
        <f t="shared" ref="N76:N94" si="23">+M76*I76*G76</f>
        <v>0</v>
      </c>
      <c r="O76" s="160"/>
      <c r="P76" s="161">
        <v>0</v>
      </c>
      <c r="Q76" s="162">
        <v>0</v>
      </c>
      <c r="R76" s="120">
        <f t="shared" ref="R76:R95" si="24">SUM(N76+O76+P76+Q76)*$L$12</f>
        <v>0</v>
      </c>
      <c r="S76" s="120">
        <f t="shared" si="20"/>
        <v>0</v>
      </c>
      <c r="T76" s="120">
        <f t="shared" ref="T76:T94" si="25">SUM(N76:R76)</f>
        <v>0</v>
      </c>
      <c r="U76" s="120">
        <f t="shared" ref="U76:U94" si="26">+(T76)*$U$15</f>
        <v>0</v>
      </c>
      <c r="V76" s="121">
        <f t="shared" ref="V76:V93" si="27">ROUND(+(S76)*1.0341,0)</f>
        <v>0</v>
      </c>
      <c r="W76" s="179">
        <f t="shared" ref="W76:W93" si="28">ROUND(SUM(T76:U76),0)</f>
        <v>0</v>
      </c>
      <c r="X76" s="54"/>
      <c r="Y76" s="11"/>
    </row>
    <row r="77" spans="1:25" x14ac:dyDescent="0.25">
      <c r="A77" s="78"/>
      <c r="B77" s="94"/>
      <c r="C77" s="149">
        <v>3</v>
      </c>
      <c r="D77" s="150"/>
      <c r="E77" s="119" t="s">
        <v>24</v>
      </c>
      <c r="F77" s="164"/>
      <c r="G77" s="157">
        <v>1</v>
      </c>
      <c r="H77" s="118" t="s">
        <v>3</v>
      </c>
      <c r="I77" s="158">
        <f t="shared" si="21"/>
        <v>1</v>
      </c>
      <c r="J77" s="44" t="s">
        <v>21</v>
      </c>
      <c r="K77" s="159">
        <v>0</v>
      </c>
      <c r="L77" s="132">
        <f t="shared" si="22"/>
        <v>0</v>
      </c>
      <c r="M77" s="159">
        <v>0</v>
      </c>
      <c r="N77" s="132">
        <f t="shared" si="23"/>
        <v>0</v>
      </c>
      <c r="O77" s="160">
        <v>0</v>
      </c>
      <c r="P77" s="161">
        <v>0</v>
      </c>
      <c r="Q77" s="162">
        <v>0</v>
      </c>
      <c r="R77" s="120">
        <f t="shared" si="24"/>
        <v>0</v>
      </c>
      <c r="S77" s="120">
        <f t="shared" si="20"/>
        <v>0</v>
      </c>
      <c r="T77" s="120">
        <f t="shared" si="25"/>
        <v>0</v>
      </c>
      <c r="U77" s="120">
        <f t="shared" si="26"/>
        <v>0</v>
      </c>
      <c r="V77" s="121">
        <f t="shared" si="27"/>
        <v>0</v>
      </c>
      <c r="W77" s="179">
        <f t="shared" si="28"/>
        <v>0</v>
      </c>
      <c r="X77" s="54"/>
      <c r="Y77" s="11"/>
    </row>
    <row r="78" spans="1:25" x14ac:dyDescent="0.25">
      <c r="A78" s="78"/>
      <c r="B78" s="94"/>
      <c r="C78" s="149">
        <v>4</v>
      </c>
      <c r="D78" s="150"/>
      <c r="E78" s="119"/>
      <c r="F78" s="164"/>
      <c r="G78" s="157">
        <v>1</v>
      </c>
      <c r="H78" s="118" t="s">
        <v>3</v>
      </c>
      <c r="I78" s="158">
        <f t="shared" si="21"/>
        <v>1</v>
      </c>
      <c r="J78" s="44" t="s">
        <v>21</v>
      </c>
      <c r="K78" s="159">
        <v>0</v>
      </c>
      <c r="L78" s="132">
        <f t="shared" si="22"/>
        <v>0</v>
      </c>
      <c r="M78" s="159">
        <f>K78</f>
        <v>0</v>
      </c>
      <c r="N78" s="132">
        <f t="shared" si="23"/>
        <v>0</v>
      </c>
      <c r="O78" s="160"/>
      <c r="P78" s="161">
        <v>0</v>
      </c>
      <c r="Q78" s="162">
        <v>0</v>
      </c>
      <c r="R78" s="120">
        <f t="shared" si="24"/>
        <v>0</v>
      </c>
      <c r="S78" s="120">
        <f t="shared" si="20"/>
        <v>0</v>
      </c>
      <c r="T78" s="120">
        <f t="shared" si="25"/>
        <v>0</v>
      </c>
      <c r="U78" s="120">
        <f t="shared" si="26"/>
        <v>0</v>
      </c>
      <c r="V78" s="121">
        <f t="shared" si="27"/>
        <v>0</v>
      </c>
      <c r="W78" s="179">
        <f t="shared" si="28"/>
        <v>0</v>
      </c>
      <c r="X78" s="54"/>
      <c r="Y78" s="11"/>
    </row>
    <row r="79" spans="1:25" x14ac:dyDescent="0.25">
      <c r="A79" s="78"/>
      <c r="B79" s="94"/>
      <c r="C79" s="149">
        <v>5</v>
      </c>
      <c r="D79" s="150"/>
      <c r="E79" s="119"/>
      <c r="F79" s="164"/>
      <c r="G79" s="157">
        <v>1</v>
      </c>
      <c r="H79" s="118" t="s">
        <v>3</v>
      </c>
      <c r="I79" s="158">
        <f t="shared" si="21"/>
        <v>1</v>
      </c>
      <c r="J79" s="44" t="s">
        <v>21</v>
      </c>
      <c r="K79" s="159"/>
      <c r="L79" s="132">
        <f t="shared" si="22"/>
        <v>0</v>
      </c>
      <c r="M79" s="159"/>
      <c r="N79" s="132">
        <f t="shared" si="23"/>
        <v>0</v>
      </c>
      <c r="O79" s="160"/>
      <c r="P79" s="161">
        <v>0</v>
      </c>
      <c r="Q79" s="162">
        <v>0</v>
      </c>
      <c r="R79" s="120">
        <f t="shared" si="24"/>
        <v>0</v>
      </c>
      <c r="S79" s="120">
        <f t="shared" si="20"/>
        <v>0</v>
      </c>
      <c r="T79" s="120">
        <f t="shared" si="25"/>
        <v>0</v>
      </c>
      <c r="U79" s="120">
        <f t="shared" si="26"/>
        <v>0</v>
      </c>
      <c r="V79" s="121">
        <f t="shared" si="27"/>
        <v>0</v>
      </c>
      <c r="W79" s="179">
        <f t="shared" si="28"/>
        <v>0</v>
      </c>
      <c r="X79" s="54"/>
      <c r="Y79" s="11"/>
    </row>
    <row r="80" spans="1:25" x14ac:dyDescent="0.25">
      <c r="A80" s="78"/>
      <c r="B80" s="94"/>
      <c r="C80" s="149">
        <v>6</v>
      </c>
      <c r="D80" s="150"/>
      <c r="E80" s="119"/>
      <c r="F80" s="164"/>
      <c r="G80" s="157">
        <v>1</v>
      </c>
      <c r="H80" s="118" t="s">
        <v>3</v>
      </c>
      <c r="I80" s="158">
        <f t="shared" si="21"/>
        <v>1</v>
      </c>
      <c r="J80" s="44" t="s">
        <v>21</v>
      </c>
      <c r="K80" s="159"/>
      <c r="L80" s="132">
        <f t="shared" si="22"/>
        <v>0</v>
      </c>
      <c r="M80" s="159"/>
      <c r="N80" s="132">
        <f t="shared" si="23"/>
        <v>0</v>
      </c>
      <c r="O80" s="160">
        <v>0</v>
      </c>
      <c r="P80" s="161">
        <v>0</v>
      </c>
      <c r="Q80" s="162">
        <v>0</v>
      </c>
      <c r="R80" s="120">
        <f t="shared" si="24"/>
        <v>0</v>
      </c>
      <c r="S80" s="120">
        <f t="shared" si="20"/>
        <v>0</v>
      </c>
      <c r="T80" s="120">
        <f t="shared" si="25"/>
        <v>0</v>
      </c>
      <c r="U80" s="120">
        <f t="shared" si="26"/>
        <v>0</v>
      </c>
      <c r="V80" s="121">
        <f t="shared" si="27"/>
        <v>0</v>
      </c>
      <c r="W80" s="179">
        <f t="shared" si="28"/>
        <v>0</v>
      </c>
      <c r="X80" s="54"/>
      <c r="Y80" s="11"/>
    </row>
    <row r="81" spans="1:25" x14ac:dyDescent="0.25">
      <c r="A81" s="78"/>
      <c r="B81" s="94"/>
      <c r="C81" s="149">
        <v>7</v>
      </c>
      <c r="D81" s="150"/>
      <c r="E81" s="119"/>
      <c r="F81" s="164"/>
      <c r="G81" s="157">
        <v>1</v>
      </c>
      <c r="H81" s="118" t="s">
        <v>3</v>
      </c>
      <c r="I81" s="158">
        <f t="shared" si="21"/>
        <v>1</v>
      </c>
      <c r="J81" s="44" t="s">
        <v>21</v>
      </c>
      <c r="K81" s="159"/>
      <c r="L81" s="132">
        <f t="shared" si="22"/>
        <v>0</v>
      </c>
      <c r="M81" s="159"/>
      <c r="N81" s="132">
        <f t="shared" si="23"/>
        <v>0</v>
      </c>
      <c r="O81" s="160">
        <v>0</v>
      </c>
      <c r="P81" s="161">
        <v>0</v>
      </c>
      <c r="Q81" s="162">
        <v>0</v>
      </c>
      <c r="R81" s="120">
        <f t="shared" si="24"/>
        <v>0</v>
      </c>
      <c r="S81" s="120">
        <f t="shared" si="20"/>
        <v>0</v>
      </c>
      <c r="T81" s="120">
        <f t="shared" si="25"/>
        <v>0</v>
      </c>
      <c r="U81" s="120">
        <f t="shared" si="26"/>
        <v>0</v>
      </c>
      <c r="V81" s="121">
        <f t="shared" si="27"/>
        <v>0</v>
      </c>
      <c r="W81" s="179">
        <f>ROUND(SUM(T81:U81),0)</f>
        <v>0</v>
      </c>
      <c r="X81" s="54"/>
      <c r="Y81" s="11"/>
    </row>
    <row r="82" spans="1:25" x14ac:dyDescent="0.25">
      <c r="A82" s="78"/>
      <c r="B82" s="94"/>
      <c r="C82" s="149">
        <v>8</v>
      </c>
      <c r="D82" s="150"/>
      <c r="E82" s="119" t="s">
        <v>24</v>
      </c>
      <c r="F82" s="164"/>
      <c r="G82" s="157">
        <v>1</v>
      </c>
      <c r="H82" s="118" t="s">
        <v>3</v>
      </c>
      <c r="I82" s="158">
        <f t="shared" si="21"/>
        <v>1</v>
      </c>
      <c r="J82" s="44" t="s">
        <v>21</v>
      </c>
      <c r="K82" s="159">
        <v>0</v>
      </c>
      <c r="L82" s="132">
        <f t="shared" si="22"/>
        <v>0</v>
      </c>
      <c r="M82" s="159"/>
      <c r="N82" s="132">
        <f t="shared" si="23"/>
        <v>0</v>
      </c>
      <c r="O82" s="160">
        <v>0</v>
      </c>
      <c r="P82" s="161">
        <v>0</v>
      </c>
      <c r="Q82" s="162">
        <v>0</v>
      </c>
      <c r="R82" s="120">
        <f t="shared" si="24"/>
        <v>0</v>
      </c>
      <c r="S82" s="120">
        <f t="shared" si="20"/>
        <v>0</v>
      </c>
      <c r="T82" s="120">
        <f t="shared" si="25"/>
        <v>0</v>
      </c>
      <c r="U82" s="120">
        <f t="shared" si="26"/>
        <v>0</v>
      </c>
      <c r="V82" s="121">
        <f t="shared" si="27"/>
        <v>0</v>
      </c>
      <c r="W82" s="179">
        <f>ROUND(SUM(T82:U82),0)</f>
        <v>0</v>
      </c>
      <c r="X82" s="54"/>
      <c r="Y82" s="11"/>
    </row>
    <row r="83" spans="1:25" x14ac:dyDescent="0.25">
      <c r="A83" s="78"/>
      <c r="B83" s="94"/>
      <c r="C83" s="149">
        <v>9</v>
      </c>
      <c r="D83" s="150"/>
      <c r="E83" s="119"/>
      <c r="F83" s="164"/>
      <c r="G83" s="157">
        <v>1</v>
      </c>
      <c r="H83" s="118" t="s">
        <v>3</v>
      </c>
      <c r="I83" s="158">
        <f t="shared" si="21"/>
        <v>1</v>
      </c>
      <c r="J83" s="44" t="s">
        <v>21</v>
      </c>
      <c r="K83" s="159">
        <v>0</v>
      </c>
      <c r="L83" s="132">
        <f t="shared" si="22"/>
        <v>0</v>
      </c>
      <c r="M83" s="159"/>
      <c r="N83" s="132">
        <f t="shared" si="23"/>
        <v>0</v>
      </c>
      <c r="O83" s="160">
        <v>0</v>
      </c>
      <c r="P83" s="161">
        <v>0</v>
      </c>
      <c r="Q83" s="162">
        <v>0</v>
      </c>
      <c r="R83" s="120">
        <f t="shared" si="24"/>
        <v>0</v>
      </c>
      <c r="S83" s="120">
        <f t="shared" si="20"/>
        <v>0</v>
      </c>
      <c r="T83" s="120">
        <f t="shared" si="25"/>
        <v>0</v>
      </c>
      <c r="U83" s="120">
        <f t="shared" si="26"/>
        <v>0</v>
      </c>
      <c r="V83" s="121">
        <f t="shared" si="27"/>
        <v>0</v>
      </c>
      <c r="W83" s="179">
        <f t="shared" si="28"/>
        <v>0</v>
      </c>
      <c r="X83" s="54"/>
      <c r="Y83" s="11"/>
    </row>
    <row r="84" spans="1:25" x14ac:dyDescent="0.25">
      <c r="A84" s="78"/>
      <c r="B84" s="94"/>
      <c r="C84" s="149">
        <v>10</v>
      </c>
      <c r="D84" s="150"/>
      <c r="E84" s="119"/>
      <c r="F84" s="164"/>
      <c r="G84" s="157">
        <v>1</v>
      </c>
      <c r="H84" s="118" t="s">
        <v>3</v>
      </c>
      <c r="I84" s="158">
        <f t="shared" si="21"/>
        <v>1</v>
      </c>
      <c r="J84" s="44" t="s">
        <v>21</v>
      </c>
      <c r="K84" s="159">
        <v>0</v>
      </c>
      <c r="L84" s="132">
        <f t="shared" si="22"/>
        <v>0</v>
      </c>
      <c r="M84" s="159">
        <f>K84</f>
        <v>0</v>
      </c>
      <c r="N84" s="132">
        <f t="shared" si="23"/>
        <v>0</v>
      </c>
      <c r="O84" s="160">
        <v>0</v>
      </c>
      <c r="P84" s="161">
        <v>0</v>
      </c>
      <c r="Q84" s="162">
        <v>0</v>
      </c>
      <c r="R84" s="120">
        <f t="shared" si="24"/>
        <v>0</v>
      </c>
      <c r="S84" s="120">
        <f t="shared" si="20"/>
        <v>0</v>
      </c>
      <c r="T84" s="120">
        <f t="shared" si="25"/>
        <v>0</v>
      </c>
      <c r="U84" s="120">
        <f t="shared" si="26"/>
        <v>0</v>
      </c>
      <c r="V84" s="121">
        <f t="shared" si="27"/>
        <v>0</v>
      </c>
      <c r="W84" s="179">
        <f t="shared" si="28"/>
        <v>0</v>
      </c>
      <c r="X84" s="54"/>
      <c r="Y84" s="11"/>
    </row>
    <row r="85" spans="1:25" x14ac:dyDescent="0.25">
      <c r="A85" s="78"/>
      <c r="B85" s="94"/>
      <c r="C85" s="149">
        <v>11</v>
      </c>
      <c r="D85" s="150"/>
      <c r="E85" s="119"/>
      <c r="F85" s="164"/>
      <c r="G85" s="157">
        <v>1</v>
      </c>
      <c r="H85" s="118" t="s">
        <v>3</v>
      </c>
      <c r="I85" s="158">
        <f t="shared" si="21"/>
        <v>1</v>
      </c>
      <c r="J85" s="44" t="s">
        <v>21</v>
      </c>
      <c r="K85" s="159"/>
      <c r="L85" s="132">
        <f t="shared" si="22"/>
        <v>0</v>
      </c>
      <c r="M85" s="159"/>
      <c r="N85" s="132">
        <f t="shared" si="23"/>
        <v>0</v>
      </c>
      <c r="O85" s="160"/>
      <c r="P85" s="161"/>
      <c r="Q85" s="162"/>
      <c r="R85" s="120">
        <f t="shared" si="24"/>
        <v>0</v>
      </c>
      <c r="S85" s="120">
        <f t="shared" si="20"/>
        <v>0</v>
      </c>
      <c r="T85" s="120">
        <f t="shared" si="25"/>
        <v>0</v>
      </c>
      <c r="U85" s="120">
        <f t="shared" si="26"/>
        <v>0</v>
      </c>
      <c r="V85" s="121">
        <f t="shared" si="27"/>
        <v>0</v>
      </c>
      <c r="W85" s="179">
        <f t="shared" si="28"/>
        <v>0</v>
      </c>
      <c r="X85" s="54"/>
      <c r="Y85" s="11"/>
    </row>
    <row r="86" spans="1:25" x14ac:dyDescent="0.25">
      <c r="A86" s="78"/>
      <c r="B86" s="94"/>
      <c r="C86" s="149">
        <v>12</v>
      </c>
      <c r="D86" s="150"/>
      <c r="E86" s="119"/>
      <c r="F86" s="164"/>
      <c r="G86" s="157">
        <v>1</v>
      </c>
      <c r="H86" s="118" t="s">
        <v>3</v>
      </c>
      <c r="I86" s="158">
        <f t="shared" si="21"/>
        <v>1</v>
      </c>
      <c r="J86" s="44" t="s">
        <v>21</v>
      </c>
      <c r="K86" s="159"/>
      <c r="L86" s="132">
        <f t="shared" si="22"/>
        <v>0</v>
      </c>
      <c r="M86" s="159"/>
      <c r="N86" s="132">
        <f t="shared" si="23"/>
        <v>0</v>
      </c>
      <c r="O86" s="160"/>
      <c r="P86" s="161"/>
      <c r="Q86" s="162"/>
      <c r="R86" s="120">
        <f t="shared" si="24"/>
        <v>0</v>
      </c>
      <c r="S86" s="120">
        <f t="shared" si="20"/>
        <v>0</v>
      </c>
      <c r="T86" s="120">
        <f t="shared" si="25"/>
        <v>0</v>
      </c>
      <c r="U86" s="120">
        <f t="shared" si="26"/>
        <v>0</v>
      </c>
      <c r="V86" s="121">
        <f t="shared" si="27"/>
        <v>0</v>
      </c>
      <c r="W86" s="179">
        <f>ROUND(SUM(T86:U86),0)</f>
        <v>0</v>
      </c>
      <c r="X86" s="54"/>
      <c r="Y86" s="11"/>
    </row>
    <row r="87" spans="1:25" x14ac:dyDescent="0.25">
      <c r="A87" s="78"/>
      <c r="B87" s="94"/>
      <c r="C87" s="149">
        <v>13</v>
      </c>
      <c r="D87" s="150"/>
      <c r="E87" s="119"/>
      <c r="F87" s="164"/>
      <c r="G87" s="157">
        <v>1</v>
      </c>
      <c r="H87" s="118" t="s">
        <v>3</v>
      </c>
      <c r="I87" s="158">
        <f t="shared" si="21"/>
        <v>1</v>
      </c>
      <c r="J87" s="44" t="s">
        <v>21</v>
      </c>
      <c r="K87" s="159"/>
      <c r="L87" s="132">
        <f t="shared" si="22"/>
        <v>0</v>
      </c>
      <c r="M87" s="159"/>
      <c r="N87" s="132">
        <f t="shared" si="23"/>
        <v>0</v>
      </c>
      <c r="O87" s="160"/>
      <c r="P87" s="161"/>
      <c r="Q87" s="162"/>
      <c r="R87" s="120">
        <f t="shared" si="24"/>
        <v>0</v>
      </c>
      <c r="S87" s="120">
        <f t="shared" si="20"/>
        <v>0</v>
      </c>
      <c r="T87" s="120">
        <f t="shared" si="25"/>
        <v>0</v>
      </c>
      <c r="U87" s="120">
        <f t="shared" si="26"/>
        <v>0</v>
      </c>
      <c r="V87" s="121">
        <f t="shared" si="27"/>
        <v>0</v>
      </c>
      <c r="W87" s="179">
        <f t="shared" si="28"/>
        <v>0</v>
      </c>
      <c r="X87" s="54"/>
      <c r="Y87" s="11"/>
    </row>
    <row r="88" spans="1:25" x14ac:dyDescent="0.25">
      <c r="A88" s="78"/>
      <c r="B88" s="94"/>
      <c r="C88" s="149">
        <v>14</v>
      </c>
      <c r="D88" s="150"/>
      <c r="E88" s="119"/>
      <c r="F88" s="164"/>
      <c r="G88" s="157">
        <v>1</v>
      </c>
      <c r="H88" s="118" t="s">
        <v>3</v>
      </c>
      <c r="I88" s="158">
        <f t="shared" si="21"/>
        <v>1</v>
      </c>
      <c r="J88" s="44" t="s">
        <v>21</v>
      </c>
      <c r="K88" s="159"/>
      <c r="L88" s="132">
        <f t="shared" si="22"/>
        <v>0</v>
      </c>
      <c r="M88" s="159"/>
      <c r="N88" s="132">
        <f t="shared" si="23"/>
        <v>0</v>
      </c>
      <c r="O88" s="160"/>
      <c r="P88" s="161"/>
      <c r="Q88" s="162"/>
      <c r="R88" s="120">
        <f t="shared" si="24"/>
        <v>0</v>
      </c>
      <c r="S88" s="120">
        <f t="shared" si="20"/>
        <v>0</v>
      </c>
      <c r="T88" s="120">
        <f t="shared" si="25"/>
        <v>0</v>
      </c>
      <c r="U88" s="120">
        <f t="shared" si="26"/>
        <v>0</v>
      </c>
      <c r="V88" s="121">
        <f t="shared" si="27"/>
        <v>0</v>
      </c>
      <c r="W88" s="179">
        <f t="shared" si="28"/>
        <v>0</v>
      </c>
      <c r="X88" s="54"/>
      <c r="Y88" s="11"/>
    </row>
    <row r="89" spans="1:25" x14ac:dyDescent="0.25">
      <c r="A89" s="78"/>
      <c r="B89" s="94"/>
      <c r="C89" s="149">
        <v>15</v>
      </c>
      <c r="D89" s="150"/>
      <c r="E89" s="119"/>
      <c r="F89" s="164"/>
      <c r="G89" s="157">
        <v>1</v>
      </c>
      <c r="H89" s="118" t="s">
        <v>3</v>
      </c>
      <c r="I89" s="158">
        <f t="shared" si="21"/>
        <v>1</v>
      </c>
      <c r="J89" s="44" t="s">
        <v>21</v>
      </c>
      <c r="K89" s="159"/>
      <c r="L89" s="132">
        <f t="shared" si="22"/>
        <v>0</v>
      </c>
      <c r="M89" s="159"/>
      <c r="N89" s="132">
        <f t="shared" si="23"/>
        <v>0</v>
      </c>
      <c r="O89" s="160"/>
      <c r="P89" s="161"/>
      <c r="Q89" s="162"/>
      <c r="R89" s="120">
        <f t="shared" si="24"/>
        <v>0</v>
      </c>
      <c r="S89" s="120">
        <f t="shared" si="20"/>
        <v>0</v>
      </c>
      <c r="T89" s="120">
        <f t="shared" si="25"/>
        <v>0</v>
      </c>
      <c r="U89" s="120">
        <f t="shared" si="26"/>
        <v>0</v>
      </c>
      <c r="V89" s="121">
        <f>ROUND(+(S89)*1.0341,0)</f>
        <v>0</v>
      </c>
      <c r="W89" s="179">
        <f t="shared" si="28"/>
        <v>0</v>
      </c>
      <c r="X89" s="54"/>
      <c r="Y89" s="11"/>
    </row>
    <row r="90" spans="1:25" x14ac:dyDescent="0.25">
      <c r="A90" s="78"/>
      <c r="B90" s="94"/>
      <c r="C90" s="149">
        <v>16</v>
      </c>
      <c r="D90" s="150"/>
      <c r="E90" s="119"/>
      <c r="F90" s="164"/>
      <c r="G90" s="157">
        <v>1</v>
      </c>
      <c r="H90" s="118" t="s">
        <v>3</v>
      </c>
      <c r="I90" s="158">
        <f t="shared" si="21"/>
        <v>1</v>
      </c>
      <c r="J90" s="44" t="s">
        <v>21</v>
      </c>
      <c r="K90" s="159"/>
      <c r="L90" s="132">
        <f t="shared" si="22"/>
        <v>0</v>
      </c>
      <c r="M90" s="159"/>
      <c r="N90" s="132">
        <f t="shared" si="23"/>
        <v>0</v>
      </c>
      <c r="O90" s="160"/>
      <c r="P90" s="161"/>
      <c r="Q90" s="162"/>
      <c r="R90" s="120">
        <f t="shared" si="24"/>
        <v>0</v>
      </c>
      <c r="S90" s="120">
        <f t="shared" si="20"/>
        <v>0</v>
      </c>
      <c r="T90" s="120">
        <f t="shared" si="25"/>
        <v>0</v>
      </c>
      <c r="U90" s="120">
        <f t="shared" si="26"/>
        <v>0</v>
      </c>
      <c r="V90" s="121">
        <f t="shared" si="27"/>
        <v>0</v>
      </c>
      <c r="W90" s="179">
        <f t="shared" si="28"/>
        <v>0</v>
      </c>
      <c r="X90" s="54"/>
      <c r="Y90" s="11"/>
    </row>
    <row r="91" spans="1:25" x14ac:dyDescent="0.25">
      <c r="A91" s="78"/>
      <c r="B91" s="94"/>
      <c r="C91" s="149">
        <v>17</v>
      </c>
      <c r="D91" s="150"/>
      <c r="E91" s="119"/>
      <c r="F91" s="164"/>
      <c r="G91" s="157">
        <v>1</v>
      </c>
      <c r="H91" s="118" t="s">
        <v>3</v>
      </c>
      <c r="I91" s="158">
        <f t="shared" si="21"/>
        <v>1</v>
      </c>
      <c r="J91" s="44" t="s">
        <v>21</v>
      </c>
      <c r="K91" s="159"/>
      <c r="L91" s="132">
        <f t="shared" si="22"/>
        <v>0</v>
      </c>
      <c r="M91" s="159"/>
      <c r="N91" s="132">
        <f t="shared" si="23"/>
        <v>0</v>
      </c>
      <c r="O91" s="160"/>
      <c r="P91" s="161"/>
      <c r="Q91" s="162"/>
      <c r="R91" s="120">
        <f t="shared" si="24"/>
        <v>0</v>
      </c>
      <c r="S91" s="120">
        <f t="shared" si="20"/>
        <v>0</v>
      </c>
      <c r="T91" s="120">
        <f t="shared" si="25"/>
        <v>0</v>
      </c>
      <c r="U91" s="120">
        <f t="shared" si="26"/>
        <v>0</v>
      </c>
      <c r="V91" s="121">
        <f t="shared" si="27"/>
        <v>0</v>
      </c>
      <c r="W91" s="179">
        <f t="shared" si="28"/>
        <v>0</v>
      </c>
      <c r="X91" s="54"/>
      <c r="Y91" s="11"/>
    </row>
    <row r="92" spans="1:25" x14ac:dyDescent="0.25">
      <c r="A92" s="78"/>
      <c r="B92" s="94"/>
      <c r="C92" s="149">
        <v>18</v>
      </c>
      <c r="D92" s="150"/>
      <c r="E92" s="119"/>
      <c r="F92" s="164"/>
      <c r="G92" s="157">
        <v>1</v>
      </c>
      <c r="H92" s="118" t="s">
        <v>3</v>
      </c>
      <c r="I92" s="158">
        <f t="shared" si="21"/>
        <v>1</v>
      </c>
      <c r="J92" s="44" t="s">
        <v>21</v>
      </c>
      <c r="K92" s="159"/>
      <c r="L92" s="132">
        <f t="shared" si="22"/>
        <v>0</v>
      </c>
      <c r="M92" s="159"/>
      <c r="N92" s="132">
        <f t="shared" si="23"/>
        <v>0</v>
      </c>
      <c r="O92" s="160"/>
      <c r="P92" s="161"/>
      <c r="Q92" s="162"/>
      <c r="R92" s="120">
        <f t="shared" si="24"/>
        <v>0</v>
      </c>
      <c r="S92" s="120">
        <f t="shared" si="20"/>
        <v>0</v>
      </c>
      <c r="T92" s="120">
        <f t="shared" si="25"/>
        <v>0</v>
      </c>
      <c r="U92" s="120">
        <f t="shared" si="26"/>
        <v>0</v>
      </c>
      <c r="V92" s="121">
        <f t="shared" si="27"/>
        <v>0</v>
      </c>
      <c r="W92" s="179">
        <f t="shared" si="28"/>
        <v>0</v>
      </c>
      <c r="X92" s="54"/>
      <c r="Y92" s="11"/>
    </row>
    <row r="93" spans="1:25" x14ac:dyDescent="0.25">
      <c r="A93" s="78"/>
      <c r="B93" s="94"/>
      <c r="C93" s="149">
        <v>19</v>
      </c>
      <c r="D93" s="150"/>
      <c r="E93" s="119"/>
      <c r="F93" s="164"/>
      <c r="G93" s="157">
        <v>1</v>
      </c>
      <c r="H93" s="118" t="s">
        <v>3</v>
      </c>
      <c r="I93" s="158">
        <f t="shared" si="21"/>
        <v>1</v>
      </c>
      <c r="J93" s="44" t="s">
        <v>21</v>
      </c>
      <c r="K93" s="159">
        <v>0</v>
      </c>
      <c r="L93" s="132">
        <f t="shared" si="22"/>
        <v>0</v>
      </c>
      <c r="M93" s="159">
        <f>K93</f>
        <v>0</v>
      </c>
      <c r="N93" s="132">
        <f t="shared" si="23"/>
        <v>0</v>
      </c>
      <c r="O93" s="160">
        <v>0</v>
      </c>
      <c r="P93" s="161"/>
      <c r="Q93" s="162">
        <v>0</v>
      </c>
      <c r="R93" s="120">
        <f t="shared" si="24"/>
        <v>0</v>
      </c>
      <c r="S93" s="120">
        <f t="shared" si="20"/>
        <v>0</v>
      </c>
      <c r="T93" s="120">
        <f t="shared" si="25"/>
        <v>0</v>
      </c>
      <c r="U93" s="120">
        <f t="shared" si="26"/>
        <v>0</v>
      </c>
      <c r="V93" s="121">
        <f t="shared" si="27"/>
        <v>0</v>
      </c>
      <c r="W93" s="179">
        <f t="shared" si="28"/>
        <v>0</v>
      </c>
      <c r="X93" s="54"/>
      <c r="Y93" s="11"/>
    </row>
    <row r="94" spans="1:25" x14ac:dyDescent="0.25">
      <c r="A94" s="78"/>
      <c r="B94" s="94"/>
      <c r="C94" s="149">
        <v>20</v>
      </c>
      <c r="D94" s="150"/>
      <c r="E94" s="119"/>
      <c r="F94" s="164"/>
      <c r="G94" s="157">
        <v>1</v>
      </c>
      <c r="H94" s="118" t="s">
        <v>3</v>
      </c>
      <c r="I94" s="158">
        <f t="shared" si="21"/>
        <v>1</v>
      </c>
      <c r="J94" s="44" t="s">
        <v>21</v>
      </c>
      <c r="K94" s="159">
        <v>0</v>
      </c>
      <c r="L94" s="132">
        <f t="shared" si="22"/>
        <v>0</v>
      </c>
      <c r="M94" s="159">
        <f>K94</f>
        <v>0</v>
      </c>
      <c r="N94" s="132">
        <f t="shared" si="23"/>
        <v>0</v>
      </c>
      <c r="O94" s="160">
        <v>0</v>
      </c>
      <c r="P94" s="161">
        <v>0</v>
      </c>
      <c r="Q94" s="162">
        <v>0</v>
      </c>
      <c r="R94" s="120">
        <f t="shared" si="24"/>
        <v>0</v>
      </c>
      <c r="S94" s="120">
        <f t="shared" si="20"/>
        <v>0</v>
      </c>
      <c r="T94" s="120">
        <f t="shared" si="25"/>
        <v>0</v>
      </c>
      <c r="U94" s="120">
        <f t="shared" si="26"/>
        <v>0</v>
      </c>
      <c r="V94" s="121">
        <f>ROUND(+(S94)*1.0341,0)</f>
        <v>0</v>
      </c>
      <c r="W94" s="179">
        <f>ROUND(SUM(T94:U94),0)</f>
        <v>0</v>
      </c>
      <c r="X94" s="54"/>
      <c r="Y94" s="11"/>
    </row>
    <row r="95" spans="1:25" s="26" customFormat="1" ht="6" customHeight="1" x14ac:dyDescent="0.25">
      <c r="A95" s="83"/>
      <c r="B95" s="52"/>
      <c r="C95" s="27"/>
      <c r="D95" s="27"/>
      <c r="E95" s="27"/>
      <c r="F95" s="27"/>
      <c r="G95" s="45"/>
      <c r="H95" s="45"/>
      <c r="I95" s="46"/>
      <c r="J95" s="45"/>
      <c r="K95" s="123"/>
      <c r="L95" s="123"/>
      <c r="M95" s="123"/>
      <c r="N95" s="123"/>
      <c r="O95" s="123"/>
      <c r="P95" s="123"/>
      <c r="Q95" s="123"/>
      <c r="R95" s="120">
        <f t="shared" si="24"/>
        <v>0</v>
      </c>
      <c r="S95" s="123"/>
      <c r="T95" s="123"/>
      <c r="U95" s="123"/>
      <c r="V95" s="123"/>
      <c r="W95" s="139"/>
      <c r="X95" s="54"/>
      <c r="Y95" s="84"/>
    </row>
    <row r="96" spans="1:25" x14ac:dyDescent="0.25">
      <c r="A96" s="78"/>
      <c r="B96" s="62"/>
      <c r="C96" s="38"/>
      <c r="D96" s="39" t="s">
        <v>33</v>
      </c>
      <c r="E96" s="40"/>
      <c r="F96" s="59"/>
      <c r="G96" s="60"/>
      <c r="H96" s="60"/>
      <c r="I96" s="61"/>
      <c r="J96" s="60"/>
      <c r="K96" s="122"/>
      <c r="L96" s="122"/>
      <c r="M96" s="122"/>
      <c r="N96" s="122"/>
      <c r="O96" s="124"/>
      <c r="P96" s="124" t="s">
        <v>24</v>
      </c>
      <c r="Q96" s="124" t="s">
        <v>24</v>
      </c>
      <c r="R96" s="124"/>
      <c r="S96" s="124"/>
      <c r="T96" s="124"/>
      <c r="U96" s="124"/>
      <c r="V96" s="140">
        <f>SUM(V75:V94)</f>
        <v>0</v>
      </c>
      <c r="W96" s="140">
        <f>SUM(W75:W94)</f>
        <v>0</v>
      </c>
      <c r="X96" s="54"/>
      <c r="Y96" s="11"/>
    </row>
    <row r="97" spans="1:25" s="26" customFormat="1" ht="17.25" customHeight="1" x14ac:dyDescent="0.3">
      <c r="A97" s="83"/>
      <c r="B97" s="52"/>
      <c r="C97" s="224">
        <v>4</v>
      </c>
      <c r="D97" s="225"/>
      <c r="E97" s="37" t="s">
        <v>24</v>
      </c>
      <c r="F97" s="156" t="s">
        <v>24</v>
      </c>
      <c r="G97" s="76"/>
      <c r="H97" s="76"/>
      <c r="I97" s="76"/>
      <c r="J97" s="76"/>
      <c r="K97" s="130"/>
      <c r="L97" s="128" t="s">
        <v>24</v>
      </c>
      <c r="M97" s="130"/>
      <c r="N97" s="128" t="s">
        <v>24</v>
      </c>
      <c r="O97" s="131"/>
      <c r="P97" s="131" t="s">
        <v>24</v>
      </c>
      <c r="Q97" s="129" t="s">
        <v>24</v>
      </c>
      <c r="R97" s="129" t="s">
        <v>24</v>
      </c>
      <c r="S97" s="129" t="s">
        <v>24</v>
      </c>
      <c r="T97" s="129" t="s">
        <v>24</v>
      </c>
      <c r="U97" s="129" t="s">
        <v>24</v>
      </c>
      <c r="V97" s="131" t="s">
        <v>24</v>
      </c>
      <c r="W97" s="143" t="s">
        <v>24</v>
      </c>
      <c r="X97" s="54"/>
      <c r="Y97" s="84"/>
    </row>
    <row r="98" spans="1:25" x14ac:dyDescent="0.25">
      <c r="A98" s="78"/>
      <c r="B98" s="94"/>
      <c r="C98" s="149">
        <v>1</v>
      </c>
      <c r="D98" s="150"/>
      <c r="E98" s="119" t="s">
        <v>24</v>
      </c>
      <c r="F98" s="164"/>
      <c r="G98" s="157">
        <v>1</v>
      </c>
      <c r="H98" s="118" t="s">
        <v>3</v>
      </c>
      <c r="I98" s="158">
        <f>VLOOKUP(H98,$K$7:$L$11,2,FALSE)</f>
        <v>1</v>
      </c>
      <c r="J98" s="44" t="s">
        <v>21</v>
      </c>
      <c r="K98" s="159">
        <v>0</v>
      </c>
      <c r="L98" s="132">
        <f t="shared" ref="L98:L117" si="29">+K98*I98*G98</f>
        <v>0</v>
      </c>
      <c r="M98" s="159">
        <v>0</v>
      </c>
      <c r="N98" s="132">
        <f t="shared" ref="N98:N117" si="30">+M98*I98*G98</f>
        <v>0</v>
      </c>
      <c r="O98" s="160">
        <v>0</v>
      </c>
      <c r="P98" s="161">
        <v>0</v>
      </c>
      <c r="Q98" s="162">
        <v>0</v>
      </c>
      <c r="R98" s="120">
        <f>SUM(N98+O98+P98+Q98)*$L$12</f>
        <v>0</v>
      </c>
      <c r="S98" s="120">
        <f>SUM(L98:R98)-M98-N98</f>
        <v>0</v>
      </c>
      <c r="T98" s="120">
        <f>SUM(N98:R98)</f>
        <v>0</v>
      </c>
      <c r="U98" s="120">
        <f>+(T98)*$U$15</f>
        <v>0</v>
      </c>
      <c r="V98" s="121">
        <f t="shared" ref="V98:V117" si="31">ROUND(+(S98)*1.0341,0)</f>
        <v>0</v>
      </c>
      <c r="W98" s="179">
        <f t="shared" ref="W98:W117" si="32">ROUND(SUM(T98:U98),0)</f>
        <v>0</v>
      </c>
      <c r="X98" s="54"/>
      <c r="Y98" s="11"/>
    </row>
    <row r="99" spans="1:25" x14ac:dyDescent="0.25">
      <c r="A99" s="78"/>
      <c r="B99" s="94"/>
      <c r="C99" s="149">
        <v>2</v>
      </c>
      <c r="D99" s="150"/>
      <c r="E99" s="119" t="s">
        <v>24</v>
      </c>
      <c r="F99" s="164"/>
      <c r="G99" s="157">
        <v>1</v>
      </c>
      <c r="H99" s="118" t="s">
        <v>3</v>
      </c>
      <c r="I99" s="158">
        <f t="shared" ref="I99:I116" si="33">VLOOKUP(H99,$K$7:$L$11,2,FALSE)</f>
        <v>1</v>
      </c>
      <c r="J99" s="44" t="s">
        <v>21</v>
      </c>
      <c r="K99" s="159">
        <v>0</v>
      </c>
      <c r="L99" s="132">
        <f t="shared" si="29"/>
        <v>0</v>
      </c>
      <c r="M99" s="159">
        <v>0</v>
      </c>
      <c r="N99" s="132">
        <f t="shared" si="30"/>
        <v>0</v>
      </c>
      <c r="O99" s="160">
        <v>0</v>
      </c>
      <c r="P99" s="161"/>
      <c r="Q99" s="162"/>
      <c r="R99" s="120">
        <f t="shared" ref="R99:R120" si="34">SUM(N99+O99+P99+Q99)*$L$12</f>
        <v>0</v>
      </c>
      <c r="S99" s="120">
        <f t="shared" ref="S99:S117" si="35">SUM(L99:R99)-M99-N99</f>
        <v>0</v>
      </c>
      <c r="T99" s="120">
        <f t="shared" ref="T99:T117" si="36">SUM(N99:R99)</f>
        <v>0</v>
      </c>
      <c r="U99" s="120">
        <f t="shared" ref="U99:U117" si="37">+(T99)*$U$15</f>
        <v>0</v>
      </c>
      <c r="V99" s="121">
        <f t="shared" si="31"/>
        <v>0</v>
      </c>
      <c r="W99" s="179">
        <f t="shared" si="32"/>
        <v>0</v>
      </c>
      <c r="X99" s="54"/>
      <c r="Y99" s="11"/>
    </row>
    <row r="100" spans="1:25" x14ac:dyDescent="0.25">
      <c r="A100" s="78"/>
      <c r="B100" s="94"/>
      <c r="C100" s="149">
        <v>3</v>
      </c>
      <c r="D100" s="150"/>
      <c r="E100" s="119" t="s">
        <v>24</v>
      </c>
      <c r="F100" s="164"/>
      <c r="G100" s="157">
        <v>1</v>
      </c>
      <c r="H100" s="118" t="s">
        <v>3</v>
      </c>
      <c r="I100" s="158">
        <f t="shared" si="33"/>
        <v>1</v>
      </c>
      <c r="J100" s="44" t="s">
        <v>21</v>
      </c>
      <c r="K100" s="159">
        <v>0</v>
      </c>
      <c r="L100" s="132">
        <f t="shared" si="29"/>
        <v>0</v>
      </c>
      <c r="M100" s="159">
        <v>0</v>
      </c>
      <c r="N100" s="132">
        <f t="shared" si="30"/>
        <v>0</v>
      </c>
      <c r="O100" s="160">
        <v>0</v>
      </c>
      <c r="P100" s="161"/>
      <c r="Q100" s="162"/>
      <c r="R100" s="120">
        <f t="shared" si="34"/>
        <v>0</v>
      </c>
      <c r="S100" s="120">
        <f t="shared" si="35"/>
        <v>0</v>
      </c>
      <c r="T100" s="120">
        <f t="shared" si="36"/>
        <v>0</v>
      </c>
      <c r="U100" s="120">
        <f t="shared" si="37"/>
        <v>0</v>
      </c>
      <c r="V100" s="121">
        <f t="shared" si="31"/>
        <v>0</v>
      </c>
      <c r="W100" s="179">
        <f t="shared" si="32"/>
        <v>0</v>
      </c>
      <c r="X100" s="54"/>
      <c r="Y100" s="11"/>
    </row>
    <row r="101" spans="1:25" x14ac:dyDescent="0.25">
      <c r="A101" s="78"/>
      <c r="B101" s="94"/>
      <c r="C101" s="149">
        <v>4</v>
      </c>
      <c r="D101" s="150"/>
      <c r="E101" s="119" t="s">
        <v>24</v>
      </c>
      <c r="F101" s="164"/>
      <c r="G101" s="157">
        <v>1</v>
      </c>
      <c r="H101" s="118" t="s">
        <v>3</v>
      </c>
      <c r="I101" s="158">
        <f t="shared" si="33"/>
        <v>1</v>
      </c>
      <c r="J101" s="44" t="s">
        <v>21</v>
      </c>
      <c r="K101" s="159">
        <v>0</v>
      </c>
      <c r="L101" s="132">
        <f t="shared" si="29"/>
        <v>0</v>
      </c>
      <c r="M101" s="159">
        <v>0</v>
      </c>
      <c r="N101" s="132">
        <f t="shared" si="30"/>
        <v>0</v>
      </c>
      <c r="O101" s="160"/>
      <c r="P101" s="161"/>
      <c r="Q101" s="162"/>
      <c r="R101" s="120">
        <f t="shared" si="34"/>
        <v>0</v>
      </c>
      <c r="S101" s="120">
        <f t="shared" si="35"/>
        <v>0</v>
      </c>
      <c r="T101" s="120">
        <f t="shared" si="36"/>
        <v>0</v>
      </c>
      <c r="U101" s="120">
        <f t="shared" si="37"/>
        <v>0</v>
      </c>
      <c r="V101" s="121">
        <f t="shared" si="31"/>
        <v>0</v>
      </c>
      <c r="W101" s="179">
        <f t="shared" si="32"/>
        <v>0</v>
      </c>
      <c r="X101" s="54"/>
      <c r="Y101" s="11"/>
    </row>
    <row r="102" spans="1:25" x14ac:dyDescent="0.25">
      <c r="A102" s="78"/>
      <c r="B102" s="94"/>
      <c r="C102" s="149">
        <v>5</v>
      </c>
      <c r="D102" s="150"/>
      <c r="E102" s="119" t="s">
        <v>24</v>
      </c>
      <c r="F102" s="164"/>
      <c r="G102" s="157">
        <v>1</v>
      </c>
      <c r="H102" s="118" t="s">
        <v>3</v>
      </c>
      <c r="I102" s="158">
        <f t="shared" si="33"/>
        <v>1</v>
      </c>
      <c r="J102" s="44" t="s">
        <v>21</v>
      </c>
      <c r="K102" s="159">
        <v>0</v>
      </c>
      <c r="L102" s="132">
        <f t="shared" si="29"/>
        <v>0</v>
      </c>
      <c r="M102" s="159">
        <v>0</v>
      </c>
      <c r="N102" s="132">
        <f t="shared" si="30"/>
        <v>0</v>
      </c>
      <c r="O102" s="160"/>
      <c r="P102" s="161"/>
      <c r="Q102" s="162"/>
      <c r="R102" s="120">
        <f t="shared" si="34"/>
        <v>0</v>
      </c>
      <c r="S102" s="120">
        <f t="shared" si="35"/>
        <v>0</v>
      </c>
      <c r="T102" s="120">
        <f t="shared" si="36"/>
        <v>0</v>
      </c>
      <c r="U102" s="120">
        <f t="shared" si="37"/>
        <v>0</v>
      </c>
      <c r="V102" s="121">
        <f t="shared" si="31"/>
        <v>0</v>
      </c>
      <c r="W102" s="179">
        <f t="shared" si="32"/>
        <v>0</v>
      </c>
      <c r="X102" s="54"/>
      <c r="Y102" s="11"/>
    </row>
    <row r="103" spans="1:25" x14ac:dyDescent="0.25">
      <c r="A103" s="78"/>
      <c r="B103" s="94"/>
      <c r="C103" s="149">
        <v>6</v>
      </c>
      <c r="D103" s="150"/>
      <c r="E103" s="119" t="s">
        <v>24</v>
      </c>
      <c r="F103" s="164"/>
      <c r="G103" s="157">
        <v>1</v>
      </c>
      <c r="H103" s="118" t="s">
        <v>3</v>
      </c>
      <c r="I103" s="158">
        <f t="shared" si="33"/>
        <v>1</v>
      </c>
      <c r="J103" s="44" t="s">
        <v>21</v>
      </c>
      <c r="K103" s="159">
        <v>0</v>
      </c>
      <c r="L103" s="132">
        <f t="shared" si="29"/>
        <v>0</v>
      </c>
      <c r="M103" s="159">
        <v>0</v>
      </c>
      <c r="N103" s="132">
        <f t="shared" si="30"/>
        <v>0</v>
      </c>
      <c r="O103" s="160">
        <v>0</v>
      </c>
      <c r="P103" s="161"/>
      <c r="Q103" s="162"/>
      <c r="R103" s="120">
        <f t="shared" si="34"/>
        <v>0</v>
      </c>
      <c r="S103" s="120">
        <f t="shared" si="35"/>
        <v>0</v>
      </c>
      <c r="T103" s="120">
        <f t="shared" si="36"/>
        <v>0</v>
      </c>
      <c r="U103" s="120">
        <f t="shared" si="37"/>
        <v>0</v>
      </c>
      <c r="V103" s="121">
        <f t="shared" si="31"/>
        <v>0</v>
      </c>
      <c r="W103" s="179">
        <f t="shared" si="32"/>
        <v>0</v>
      </c>
      <c r="X103" s="54"/>
      <c r="Y103" s="11"/>
    </row>
    <row r="104" spans="1:25" x14ac:dyDescent="0.25">
      <c r="A104" s="78"/>
      <c r="B104" s="94"/>
      <c r="C104" s="149">
        <v>7</v>
      </c>
      <c r="D104" s="150"/>
      <c r="E104" s="119" t="s">
        <v>24</v>
      </c>
      <c r="F104" s="164"/>
      <c r="G104" s="157">
        <v>1</v>
      </c>
      <c r="H104" s="118" t="s">
        <v>3</v>
      </c>
      <c r="I104" s="158">
        <f t="shared" si="33"/>
        <v>1</v>
      </c>
      <c r="J104" s="44" t="s">
        <v>21</v>
      </c>
      <c r="K104" s="159">
        <v>0</v>
      </c>
      <c r="L104" s="132">
        <f t="shared" si="29"/>
        <v>0</v>
      </c>
      <c r="M104" s="159">
        <v>0</v>
      </c>
      <c r="N104" s="132">
        <f t="shared" si="30"/>
        <v>0</v>
      </c>
      <c r="O104" s="160"/>
      <c r="P104" s="161"/>
      <c r="Q104" s="162"/>
      <c r="R104" s="120">
        <f t="shared" si="34"/>
        <v>0</v>
      </c>
      <c r="S104" s="120">
        <f t="shared" si="35"/>
        <v>0</v>
      </c>
      <c r="T104" s="120">
        <f t="shared" si="36"/>
        <v>0</v>
      </c>
      <c r="U104" s="120">
        <f t="shared" si="37"/>
        <v>0</v>
      </c>
      <c r="V104" s="121">
        <f t="shared" si="31"/>
        <v>0</v>
      </c>
      <c r="W104" s="179">
        <f t="shared" si="32"/>
        <v>0</v>
      </c>
      <c r="X104" s="54"/>
      <c r="Y104" s="11"/>
    </row>
    <row r="105" spans="1:25" x14ac:dyDescent="0.25">
      <c r="A105" s="78"/>
      <c r="B105" s="94"/>
      <c r="C105" s="149">
        <v>8</v>
      </c>
      <c r="D105" s="150"/>
      <c r="E105" s="119" t="s">
        <v>24</v>
      </c>
      <c r="F105" s="164"/>
      <c r="G105" s="157">
        <v>1</v>
      </c>
      <c r="H105" s="118" t="s">
        <v>3</v>
      </c>
      <c r="I105" s="158">
        <f t="shared" si="33"/>
        <v>1</v>
      </c>
      <c r="J105" s="44" t="s">
        <v>21</v>
      </c>
      <c r="K105" s="159">
        <v>0</v>
      </c>
      <c r="L105" s="132">
        <f t="shared" si="29"/>
        <v>0</v>
      </c>
      <c r="M105" s="159">
        <v>0</v>
      </c>
      <c r="N105" s="132">
        <f t="shared" si="30"/>
        <v>0</v>
      </c>
      <c r="O105" s="160">
        <v>0</v>
      </c>
      <c r="P105" s="161"/>
      <c r="Q105" s="162"/>
      <c r="R105" s="120">
        <f t="shared" si="34"/>
        <v>0</v>
      </c>
      <c r="S105" s="120">
        <f t="shared" si="35"/>
        <v>0</v>
      </c>
      <c r="T105" s="120">
        <f t="shared" si="36"/>
        <v>0</v>
      </c>
      <c r="U105" s="120">
        <f t="shared" si="37"/>
        <v>0</v>
      </c>
      <c r="V105" s="121">
        <f t="shared" si="31"/>
        <v>0</v>
      </c>
      <c r="W105" s="179">
        <f t="shared" si="32"/>
        <v>0</v>
      </c>
      <c r="X105" s="54"/>
      <c r="Y105" s="11"/>
    </row>
    <row r="106" spans="1:25" x14ac:dyDescent="0.25">
      <c r="A106" s="78"/>
      <c r="B106" s="94"/>
      <c r="C106" s="149">
        <v>9</v>
      </c>
      <c r="D106" s="150"/>
      <c r="E106" s="119"/>
      <c r="F106" s="164"/>
      <c r="G106" s="157">
        <v>1</v>
      </c>
      <c r="H106" s="118" t="s">
        <v>3</v>
      </c>
      <c r="I106" s="158">
        <f t="shared" si="33"/>
        <v>1</v>
      </c>
      <c r="J106" s="44" t="s">
        <v>21</v>
      </c>
      <c r="K106" s="159"/>
      <c r="L106" s="132">
        <f t="shared" si="29"/>
        <v>0</v>
      </c>
      <c r="M106" s="159"/>
      <c r="N106" s="132">
        <f t="shared" si="30"/>
        <v>0</v>
      </c>
      <c r="O106" s="160"/>
      <c r="P106" s="161"/>
      <c r="Q106" s="162"/>
      <c r="R106" s="120">
        <f t="shared" si="34"/>
        <v>0</v>
      </c>
      <c r="S106" s="120">
        <f t="shared" si="35"/>
        <v>0</v>
      </c>
      <c r="T106" s="120">
        <f t="shared" si="36"/>
        <v>0</v>
      </c>
      <c r="U106" s="120">
        <f t="shared" si="37"/>
        <v>0</v>
      </c>
      <c r="V106" s="121">
        <f t="shared" si="31"/>
        <v>0</v>
      </c>
      <c r="W106" s="179">
        <f t="shared" si="32"/>
        <v>0</v>
      </c>
      <c r="X106" s="54"/>
      <c r="Y106" s="11"/>
    </row>
    <row r="107" spans="1:25" x14ac:dyDescent="0.25">
      <c r="A107" s="78"/>
      <c r="B107" s="94"/>
      <c r="C107" s="149">
        <v>10</v>
      </c>
      <c r="D107" s="150"/>
      <c r="E107" s="119"/>
      <c r="F107" s="164"/>
      <c r="G107" s="157">
        <v>1</v>
      </c>
      <c r="H107" s="118" t="s">
        <v>3</v>
      </c>
      <c r="I107" s="158">
        <f t="shared" si="33"/>
        <v>1</v>
      </c>
      <c r="J107" s="44" t="s">
        <v>21</v>
      </c>
      <c r="K107" s="159"/>
      <c r="L107" s="132">
        <f t="shared" si="29"/>
        <v>0</v>
      </c>
      <c r="M107" s="159"/>
      <c r="N107" s="132">
        <f t="shared" si="30"/>
        <v>0</v>
      </c>
      <c r="O107" s="160"/>
      <c r="P107" s="161"/>
      <c r="Q107" s="162"/>
      <c r="R107" s="120">
        <f t="shared" si="34"/>
        <v>0</v>
      </c>
      <c r="S107" s="120">
        <f t="shared" si="35"/>
        <v>0</v>
      </c>
      <c r="T107" s="120">
        <f t="shared" si="36"/>
        <v>0</v>
      </c>
      <c r="U107" s="120">
        <f t="shared" si="37"/>
        <v>0</v>
      </c>
      <c r="V107" s="121">
        <f t="shared" si="31"/>
        <v>0</v>
      </c>
      <c r="W107" s="179">
        <f t="shared" si="32"/>
        <v>0</v>
      </c>
      <c r="X107" s="54"/>
      <c r="Y107" s="11"/>
    </row>
    <row r="108" spans="1:25" x14ac:dyDescent="0.25">
      <c r="A108" s="78"/>
      <c r="B108" s="94"/>
      <c r="C108" s="149">
        <v>11</v>
      </c>
      <c r="D108" s="150"/>
      <c r="E108" s="119"/>
      <c r="F108" s="164"/>
      <c r="G108" s="157">
        <v>1</v>
      </c>
      <c r="H108" s="118" t="s">
        <v>3</v>
      </c>
      <c r="I108" s="158">
        <f t="shared" si="33"/>
        <v>1</v>
      </c>
      <c r="J108" s="44" t="s">
        <v>21</v>
      </c>
      <c r="K108" s="159"/>
      <c r="L108" s="132">
        <f t="shared" si="29"/>
        <v>0</v>
      </c>
      <c r="M108" s="159"/>
      <c r="N108" s="132">
        <f t="shared" si="30"/>
        <v>0</v>
      </c>
      <c r="O108" s="160"/>
      <c r="P108" s="161"/>
      <c r="Q108" s="162"/>
      <c r="R108" s="120">
        <f t="shared" si="34"/>
        <v>0</v>
      </c>
      <c r="S108" s="120">
        <f t="shared" si="35"/>
        <v>0</v>
      </c>
      <c r="T108" s="120">
        <f t="shared" si="36"/>
        <v>0</v>
      </c>
      <c r="U108" s="120">
        <f t="shared" si="37"/>
        <v>0</v>
      </c>
      <c r="V108" s="121">
        <f t="shared" si="31"/>
        <v>0</v>
      </c>
      <c r="W108" s="179">
        <f t="shared" si="32"/>
        <v>0</v>
      </c>
      <c r="X108" s="54"/>
      <c r="Y108" s="11"/>
    </row>
    <row r="109" spans="1:25" x14ac:dyDescent="0.25">
      <c r="A109" s="78"/>
      <c r="B109" s="94"/>
      <c r="C109" s="149">
        <v>12</v>
      </c>
      <c r="D109" s="150"/>
      <c r="E109" s="119"/>
      <c r="F109" s="164"/>
      <c r="G109" s="157">
        <v>1</v>
      </c>
      <c r="H109" s="118" t="s">
        <v>3</v>
      </c>
      <c r="I109" s="158">
        <f t="shared" si="33"/>
        <v>1</v>
      </c>
      <c r="J109" s="44" t="s">
        <v>21</v>
      </c>
      <c r="K109" s="159"/>
      <c r="L109" s="132">
        <f t="shared" si="29"/>
        <v>0</v>
      </c>
      <c r="M109" s="159"/>
      <c r="N109" s="132">
        <f t="shared" si="30"/>
        <v>0</v>
      </c>
      <c r="O109" s="160"/>
      <c r="P109" s="161"/>
      <c r="Q109" s="162"/>
      <c r="R109" s="120">
        <f t="shared" si="34"/>
        <v>0</v>
      </c>
      <c r="S109" s="120">
        <f t="shared" si="35"/>
        <v>0</v>
      </c>
      <c r="T109" s="120">
        <f t="shared" si="36"/>
        <v>0</v>
      </c>
      <c r="U109" s="120">
        <f t="shared" si="37"/>
        <v>0</v>
      </c>
      <c r="V109" s="121">
        <f t="shared" si="31"/>
        <v>0</v>
      </c>
      <c r="W109" s="179">
        <f t="shared" si="32"/>
        <v>0</v>
      </c>
      <c r="X109" s="54"/>
      <c r="Y109" s="11"/>
    </row>
    <row r="110" spans="1:25" x14ac:dyDescent="0.25">
      <c r="A110" s="78"/>
      <c r="B110" s="94"/>
      <c r="C110" s="149">
        <v>13</v>
      </c>
      <c r="D110" s="150"/>
      <c r="E110" s="119"/>
      <c r="F110" s="164"/>
      <c r="G110" s="157">
        <v>1</v>
      </c>
      <c r="H110" s="118" t="s">
        <v>3</v>
      </c>
      <c r="I110" s="158">
        <f t="shared" si="33"/>
        <v>1</v>
      </c>
      <c r="J110" s="44" t="s">
        <v>21</v>
      </c>
      <c r="K110" s="159"/>
      <c r="L110" s="132">
        <f t="shared" si="29"/>
        <v>0</v>
      </c>
      <c r="M110" s="159"/>
      <c r="N110" s="132">
        <f t="shared" si="30"/>
        <v>0</v>
      </c>
      <c r="O110" s="160"/>
      <c r="P110" s="161"/>
      <c r="Q110" s="162"/>
      <c r="R110" s="120">
        <f t="shared" si="34"/>
        <v>0</v>
      </c>
      <c r="S110" s="120">
        <f t="shared" si="35"/>
        <v>0</v>
      </c>
      <c r="T110" s="120">
        <f t="shared" si="36"/>
        <v>0</v>
      </c>
      <c r="U110" s="120">
        <f t="shared" si="37"/>
        <v>0</v>
      </c>
      <c r="V110" s="121">
        <f t="shared" si="31"/>
        <v>0</v>
      </c>
      <c r="W110" s="179">
        <f t="shared" si="32"/>
        <v>0</v>
      </c>
      <c r="X110" s="54"/>
      <c r="Y110" s="11"/>
    </row>
    <row r="111" spans="1:25" x14ac:dyDescent="0.25">
      <c r="A111" s="78"/>
      <c r="B111" s="94"/>
      <c r="C111" s="149">
        <v>14</v>
      </c>
      <c r="D111" s="150"/>
      <c r="E111" s="119"/>
      <c r="F111" s="164"/>
      <c r="G111" s="157">
        <v>1</v>
      </c>
      <c r="H111" s="118" t="s">
        <v>3</v>
      </c>
      <c r="I111" s="158">
        <f t="shared" si="33"/>
        <v>1</v>
      </c>
      <c r="J111" s="44" t="s">
        <v>21</v>
      </c>
      <c r="K111" s="159"/>
      <c r="L111" s="132">
        <f t="shared" si="29"/>
        <v>0</v>
      </c>
      <c r="M111" s="159"/>
      <c r="N111" s="132">
        <f t="shared" si="30"/>
        <v>0</v>
      </c>
      <c r="O111" s="160"/>
      <c r="P111" s="161"/>
      <c r="Q111" s="162"/>
      <c r="R111" s="120">
        <f t="shared" si="34"/>
        <v>0</v>
      </c>
      <c r="S111" s="120">
        <f t="shared" si="35"/>
        <v>0</v>
      </c>
      <c r="T111" s="120">
        <f t="shared" si="36"/>
        <v>0</v>
      </c>
      <c r="U111" s="120">
        <f t="shared" si="37"/>
        <v>0</v>
      </c>
      <c r="V111" s="121">
        <f t="shared" si="31"/>
        <v>0</v>
      </c>
      <c r="W111" s="179">
        <f t="shared" si="32"/>
        <v>0</v>
      </c>
      <c r="X111" s="54"/>
      <c r="Y111" s="11"/>
    </row>
    <row r="112" spans="1:25" x14ac:dyDescent="0.25">
      <c r="A112" s="78"/>
      <c r="B112" s="94"/>
      <c r="C112" s="149">
        <v>15</v>
      </c>
      <c r="D112" s="150"/>
      <c r="E112" s="119"/>
      <c r="F112" s="164"/>
      <c r="G112" s="157">
        <v>1</v>
      </c>
      <c r="H112" s="118" t="s">
        <v>3</v>
      </c>
      <c r="I112" s="158">
        <f t="shared" si="33"/>
        <v>1</v>
      </c>
      <c r="J112" s="44" t="s">
        <v>21</v>
      </c>
      <c r="K112" s="159"/>
      <c r="L112" s="132">
        <f t="shared" si="29"/>
        <v>0</v>
      </c>
      <c r="M112" s="159"/>
      <c r="N112" s="132">
        <f t="shared" si="30"/>
        <v>0</v>
      </c>
      <c r="O112" s="160"/>
      <c r="P112" s="161"/>
      <c r="Q112" s="162"/>
      <c r="R112" s="120">
        <f t="shared" si="34"/>
        <v>0</v>
      </c>
      <c r="S112" s="120">
        <f t="shared" si="35"/>
        <v>0</v>
      </c>
      <c r="T112" s="120">
        <f t="shared" si="36"/>
        <v>0</v>
      </c>
      <c r="U112" s="120">
        <f t="shared" si="37"/>
        <v>0</v>
      </c>
      <c r="V112" s="121">
        <f t="shared" si="31"/>
        <v>0</v>
      </c>
      <c r="W112" s="179">
        <f t="shared" si="32"/>
        <v>0</v>
      </c>
      <c r="X112" s="54"/>
      <c r="Y112" s="11"/>
    </row>
    <row r="113" spans="1:25" x14ac:dyDescent="0.25">
      <c r="A113" s="78"/>
      <c r="B113" s="94"/>
      <c r="C113" s="149">
        <v>16</v>
      </c>
      <c r="D113" s="150"/>
      <c r="E113" s="119"/>
      <c r="F113" s="164"/>
      <c r="G113" s="157">
        <v>1</v>
      </c>
      <c r="H113" s="118" t="s">
        <v>3</v>
      </c>
      <c r="I113" s="158">
        <f t="shared" si="33"/>
        <v>1</v>
      </c>
      <c r="J113" s="44" t="s">
        <v>21</v>
      </c>
      <c r="K113" s="159"/>
      <c r="L113" s="132">
        <f t="shared" si="29"/>
        <v>0</v>
      </c>
      <c r="M113" s="159"/>
      <c r="N113" s="132">
        <f t="shared" si="30"/>
        <v>0</v>
      </c>
      <c r="O113" s="160"/>
      <c r="P113" s="161"/>
      <c r="Q113" s="162"/>
      <c r="R113" s="120">
        <f t="shared" si="34"/>
        <v>0</v>
      </c>
      <c r="S113" s="120">
        <f t="shared" si="35"/>
        <v>0</v>
      </c>
      <c r="T113" s="120">
        <f t="shared" si="36"/>
        <v>0</v>
      </c>
      <c r="U113" s="120">
        <f t="shared" si="37"/>
        <v>0</v>
      </c>
      <c r="V113" s="121">
        <f t="shared" si="31"/>
        <v>0</v>
      </c>
      <c r="W113" s="179">
        <f t="shared" si="32"/>
        <v>0</v>
      </c>
      <c r="X113" s="54"/>
      <c r="Y113" s="11"/>
    </row>
    <row r="114" spans="1:25" x14ac:dyDescent="0.25">
      <c r="A114" s="78"/>
      <c r="B114" s="94"/>
      <c r="C114" s="149">
        <v>17</v>
      </c>
      <c r="D114" s="150"/>
      <c r="E114" s="119"/>
      <c r="F114" s="164"/>
      <c r="G114" s="157">
        <v>1</v>
      </c>
      <c r="H114" s="118" t="s">
        <v>3</v>
      </c>
      <c r="I114" s="158">
        <f t="shared" si="33"/>
        <v>1</v>
      </c>
      <c r="J114" s="44" t="s">
        <v>21</v>
      </c>
      <c r="K114" s="159"/>
      <c r="L114" s="132">
        <f t="shared" si="29"/>
        <v>0</v>
      </c>
      <c r="M114" s="159"/>
      <c r="N114" s="132">
        <f t="shared" si="30"/>
        <v>0</v>
      </c>
      <c r="O114" s="160"/>
      <c r="P114" s="161"/>
      <c r="Q114" s="162"/>
      <c r="R114" s="120">
        <f t="shared" si="34"/>
        <v>0</v>
      </c>
      <c r="S114" s="120">
        <f t="shared" si="35"/>
        <v>0</v>
      </c>
      <c r="T114" s="120">
        <f t="shared" si="36"/>
        <v>0</v>
      </c>
      <c r="U114" s="120">
        <f t="shared" si="37"/>
        <v>0</v>
      </c>
      <c r="V114" s="121">
        <f t="shared" si="31"/>
        <v>0</v>
      </c>
      <c r="W114" s="179">
        <f t="shared" si="32"/>
        <v>0</v>
      </c>
      <c r="X114" s="54"/>
      <c r="Y114" s="11"/>
    </row>
    <row r="115" spans="1:25" x14ac:dyDescent="0.25">
      <c r="A115" s="78"/>
      <c r="B115" s="94"/>
      <c r="C115" s="149">
        <v>18</v>
      </c>
      <c r="D115" s="150"/>
      <c r="E115" s="119"/>
      <c r="F115" s="164"/>
      <c r="G115" s="157">
        <v>1</v>
      </c>
      <c r="H115" s="118" t="s">
        <v>3</v>
      </c>
      <c r="I115" s="158">
        <f t="shared" si="33"/>
        <v>1</v>
      </c>
      <c r="J115" s="44" t="s">
        <v>21</v>
      </c>
      <c r="K115" s="159"/>
      <c r="L115" s="132">
        <f t="shared" si="29"/>
        <v>0</v>
      </c>
      <c r="M115" s="159"/>
      <c r="N115" s="132">
        <f t="shared" si="30"/>
        <v>0</v>
      </c>
      <c r="O115" s="160"/>
      <c r="P115" s="161"/>
      <c r="Q115" s="162"/>
      <c r="R115" s="120">
        <f t="shared" si="34"/>
        <v>0</v>
      </c>
      <c r="S115" s="120">
        <f t="shared" si="35"/>
        <v>0</v>
      </c>
      <c r="T115" s="120">
        <f t="shared" si="36"/>
        <v>0</v>
      </c>
      <c r="U115" s="120">
        <f t="shared" si="37"/>
        <v>0</v>
      </c>
      <c r="V115" s="121">
        <f t="shared" si="31"/>
        <v>0</v>
      </c>
      <c r="W115" s="179">
        <f t="shared" si="32"/>
        <v>0</v>
      </c>
      <c r="X115" s="54"/>
      <c r="Y115" s="11"/>
    </row>
    <row r="116" spans="1:25" x14ac:dyDescent="0.25">
      <c r="A116" s="78"/>
      <c r="B116" s="94"/>
      <c r="C116" s="149">
        <v>19</v>
      </c>
      <c r="D116" s="150"/>
      <c r="E116" s="119"/>
      <c r="F116" s="164"/>
      <c r="G116" s="157">
        <v>1</v>
      </c>
      <c r="H116" s="118" t="s">
        <v>3</v>
      </c>
      <c r="I116" s="158">
        <f t="shared" si="33"/>
        <v>1</v>
      </c>
      <c r="J116" s="44" t="s">
        <v>21</v>
      </c>
      <c r="K116" s="159"/>
      <c r="L116" s="132">
        <f t="shared" si="29"/>
        <v>0</v>
      </c>
      <c r="M116" s="159"/>
      <c r="N116" s="132">
        <f t="shared" si="30"/>
        <v>0</v>
      </c>
      <c r="O116" s="160"/>
      <c r="P116" s="161"/>
      <c r="Q116" s="162"/>
      <c r="R116" s="120">
        <f t="shared" si="34"/>
        <v>0</v>
      </c>
      <c r="S116" s="120">
        <f t="shared" si="35"/>
        <v>0</v>
      </c>
      <c r="T116" s="120">
        <f t="shared" si="36"/>
        <v>0</v>
      </c>
      <c r="U116" s="120">
        <f t="shared" si="37"/>
        <v>0</v>
      </c>
      <c r="V116" s="121">
        <f t="shared" si="31"/>
        <v>0</v>
      </c>
      <c r="W116" s="179">
        <f t="shared" si="32"/>
        <v>0</v>
      </c>
      <c r="X116" s="54"/>
      <c r="Y116" s="11"/>
    </row>
    <row r="117" spans="1:25" x14ac:dyDescent="0.25">
      <c r="A117" s="78"/>
      <c r="B117" s="94"/>
      <c r="C117" s="149">
        <v>20</v>
      </c>
      <c r="D117" s="150"/>
      <c r="E117" s="119"/>
      <c r="F117" s="164"/>
      <c r="G117" s="157">
        <v>1</v>
      </c>
      <c r="H117" s="118" t="s">
        <v>3</v>
      </c>
      <c r="I117" s="158">
        <f>VLOOKUP(H117,$K$7:$L$11,2,FALSE)</f>
        <v>1</v>
      </c>
      <c r="J117" s="44" t="s">
        <v>21</v>
      </c>
      <c r="K117" s="159">
        <v>0</v>
      </c>
      <c r="L117" s="132">
        <f t="shared" si="29"/>
        <v>0</v>
      </c>
      <c r="M117" s="159">
        <f>K117</f>
        <v>0</v>
      </c>
      <c r="N117" s="132">
        <f t="shared" si="30"/>
        <v>0</v>
      </c>
      <c r="O117" s="160">
        <v>0</v>
      </c>
      <c r="P117" s="161">
        <v>0</v>
      </c>
      <c r="Q117" s="162">
        <v>0</v>
      </c>
      <c r="R117" s="120">
        <f t="shared" si="34"/>
        <v>0</v>
      </c>
      <c r="S117" s="120">
        <f t="shared" si="35"/>
        <v>0</v>
      </c>
      <c r="T117" s="120">
        <f t="shared" si="36"/>
        <v>0</v>
      </c>
      <c r="U117" s="120">
        <f t="shared" si="37"/>
        <v>0</v>
      </c>
      <c r="V117" s="121">
        <f t="shared" si="31"/>
        <v>0</v>
      </c>
      <c r="W117" s="138">
        <f t="shared" si="32"/>
        <v>0</v>
      </c>
      <c r="X117" s="54"/>
      <c r="Y117" s="11"/>
    </row>
    <row r="118" spans="1:25" s="26" customFormat="1" ht="6" customHeight="1" x14ac:dyDescent="0.25">
      <c r="A118" s="83"/>
      <c r="B118" s="52"/>
      <c r="C118" s="27"/>
      <c r="D118" s="27"/>
      <c r="E118" s="27"/>
      <c r="F118" s="27"/>
      <c r="G118" s="45"/>
      <c r="H118" s="45"/>
      <c r="I118" s="46"/>
      <c r="J118" s="45"/>
      <c r="K118" s="123"/>
      <c r="L118" s="123"/>
      <c r="M118" s="123"/>
      <c r="N118" s="123"/>
      <c r="O118" s="123"/>
      <c r="P118" s="123"/>
      <c r="Q118" s="123"/>
      <c r="R118" s="120">
        <f t="shared" si="34"/>
        <v>0</v>
      </c>
      <c r="S118" s="123"/>
      <c r="T118" s="123"/>
      <c r="U118" s="123"/>
      <c r="V118" s="123"/>
      <c r="W118" s="139"/>
      <c r="X118" s="54"/>
      <c r="Y118" s="84"/>
    </row>
    <row r="119" spans="1:25" x14ac:dyDescent="0.25">
      <c r="A119" s="78"/>
      <c r="B119" s="62"/>
      <c r="C119" s="38"/>
      <c r="D119" s="39" t="s">
        <v>33</v>
      </c>
      <c r="E119" s="40"/>
      <c r="F119" s="59"/>
      <c r="G119" s="60"/>
      <c r="H119" s="60"/>
      <c r="I119" s="61"/>
      <c r="J119" s="60"/>
      <c r="K119" s="122"/>
      <c r="L119" s="122"/>
      <c r="M119" s="122"/>
      <c r="N119" s="122"/>
      <c r="O119" s="124"/>
      <c r="P119" s="124" t="s">
        <v>24</v>
      </c>
      <c r="Q119" s="124" t="s">
        <v>24</v>
      </c>
      <c r="R119" s="120"/>
      <c r="S119" s="124"/>
      <c r="T119" s="124"/>
      <c r="U119" s="124"/>
      <c r="V119" s="140">
        <f>SUM(V98:V117)</f>
        <v>0</v>
      </c>
      <c r="W119" s="140">
        <f>SUM(W98:W117)</f>
        <v>0</v>
      </c>
      <c r="X119" s="54"/>
      <c r="Y119" s="11"/>
    </row>
    <row r="120" spans="1:25" ht="7.5" customHeight="1" x14ac:dyDescent="0.25">
      <c r="A120" s="78"/>
      <c r="B120" s="63"/>
      <c r="C120" s="56"/>
      <c r="D120" s="56"/>
      <c r="E120" s="56"/>
      <c r="F120" s="56"/>
      <c r="G120" s="56"/>
      <c r="H120" s="56"/>
      <c r="I120" s="57"/>
      <c r="J120" s="56"/>
      <c r="K120" s="126"/>
      <c r="L120" s="126"/>
      <c r="M120" s="126"/>
      <c r="N120" s="126"/>
      <c r="O120" s="126"/>
      <c r="P120" s="126"/>
      <c r="Q120" s="126"/>
      <c r="R120" s="120">
        <f t="shared" si="34"/>
        <v>0</v>
      </c>
      <c r="S120" s="126"/>
      <c r="T120" s="126"/>
      <c r="U120" s="126"/>
      <c r="V120" s="126"/>
      <c r="W120" s="141"/>
      <c r="X120" s="54"/>
      <c r="Y120" s="11"/>
    </row>
    <row r="121" spans="1:25" s="26" customFormat="1" ht="17.25" customHeight="1" x14ac:dyDescent="0.3">
      <c r="A121" s="83"/>
      <c r="B121" s="52"/>
      <c r="C121" s="224">
        <v>5</v>
      </c>
      <c r="D121" s="225"/>
      <c r="E121" s="37" t="s">
        <v>24</v>
      </c>
      <c r="F121" s="156" t="s">
        <v>24</v>
      </c>
      <c r="G121" s="76"/>
      <c r="H121" s="76"/>
      <c r="I121" s="76"/>
      <c r="J121" s="76"/>
      <c r="K121" s="130"/>
      <c r="L121" s="128" t="s">
        <v>24</v>
      </c>
      <c r="M121" s="130"/>
      <c r="N121" s="128" t="s">
        <v>24</v>
      </c>
      <c r="O121" s="131"/>
      <c r="P121" s="131" t="s">
        <v>24</v>
      </c>
      <c r="Q121" s="129" t="s">
        <v>24</v>
      </c>
      <c r="R121" s="129"/>
      <c r="S121" s="129" t="s">
        <v>24</v>
      </c>
      <c r="T121" s="129" t="s">
        <v>24</v>
      </c>
      <c r="U121" s="129" t="s">
        <v>24</v>
      </c>
      <c r="V121" s="131" t="s">
        <v>24</v>
      </c>
      <c r="W121" s="143" t="s">
        <v>24</v>
      </c>
      <c r="X121" s="54"/>
      <c r="Y121" s="84"/>
    </row>
    <row r="122" spans="1:25" x14ac:dyDescent="0.25">
      <c r="A122" s="78"/>
      <c r="B122" s="94"/>
      <c r="C122" s="149">
        <v>1</v>
      </c>
      <c r="D122" s="150"/>
      <c r="E122" s="119" t="s">
        <v>24</v>
      </c>
      <c r="F122" s="164"/>
      <c r="G122" s="157">
        <v>1</v>
      </c>
      <c r="H122" s="118" t="s">
        <v>3</v>
      </c>
      <c r="I122" s="158">
        <f>VLOOKUP(H122,$K$7:$L$11,2,FALSE)</f>
        <v>1</v>
      </c>
      <c r="J122" s="44" t="s">
        <v>21</v>
      </c>
      <c r="K122" s="159">
        <v>0</v>
      </c>
      <c r="L122" s="132">
        <f t="shared" ref="L122:L141" si="38">+K122*I122*G122</f>
        <v>0</v>
      </c>
      <c r="M122" s="159">
        <v>0</v>
      </c>
      <c r="N122" s="132">
        <f t="shared" ref="N122:N141" si="39">+M122*I122*G122</f>
        <v>0</v>
      </c>
      <c r="O122" s="160">
        <v>0</v>
      </c>
      <c r="P122" s="161">
        <v>0</v>
      </c>
      <c r="Q122" s="162">
        <v>0</v>
      </c>
      <c r="R122" s="120">
        <f t="shared" ref="R122:R141" si="40">SUM(N122+O122+P122+Q122)*$L$12</f>
        <v>0</v>
      </c>
      <c r="S122" s="120">
        <f t="shared" ref="S122:S141" si="41">SUM(L122:R122)-M122-N122</f>
        <v>0</v>
      </c>
      <c r="T122" s="120">
        <f>SUM(N122:R122)</f>
        <v>0</v>
      </c>
      <c r="U122" s="120">
        <f t="shared" ref="U122:U141" si="42">+(T122)*$U$15</f>
        <v>0</v>
      </c>
      <c r="V122" s="121">
        <f t="shared" ref="V122:V141" si="43">ROUND(+(S122)*1.0341,0)</f>
        <v>0</v>
      </c>
      <c r="W122" s="179">
        <f t="shared" ref="W122:W141" si="44">ROUND(SUM(T122:U122),0)</f>
        <v>0</v>
      </c>
      <c r="X122" s="54"/>
      <c r="Y122" s="11"/>
    </row>
    <row r="123" spans="1:25" x14ac:dyDescent="0.25">
      <c r="A123" s="78"/>
      <c r="B123" s="94"/>
      <c r="C123" s="149">
        <v>2</v>
      </c>
      <c r="D123" s="150"/>
      <c r="E123" s="119" t="s">
        <v>24</v>
      </c>
      <c r="F123" s="164"/>
      <c r="G123" s="157">
        <v>1</v>
      </c>
      <c r="H123" s="118" t="s">
        <v>3</v>
      </c>
      <c r="I123" s="158">
        <f t="shared" ref="I123:I140" si="45">VLOOKUP(H123,$K$7:$L$11,2,FALSE)</f>
        <v>1</v>
      </c>
      <c r="J123" s="44" t="s">
        <v>21</v>
      </c>
      <c r="K123" s="159">
        <v>0</v>
      </c>
      <c r="L123" s="132">
        <f t="shared" si="38"/>
        <v>0</v>
      </c>
      <c r="M123" s="159">
        <v>0</v>
      </c>
      <c r="N123" s="132">
        <f t="shared" si="39"/>
        <v>0</v>
      </c>
      <c r="O123" s="160">
        <v>0</v>
      </c>
      <c r="P123" s="161"/>
      <c r="Q123" s="162"/>
      <c r="R123" s="120">
        <f t="shared" si="40"/>
        <v>0</v>
      </c>
      <c r="S123" s="120">
        <f t="shared" si="41"/>
        <v>0</v>
      </c>
      <c r="T123" s="120">
        <f t="shared" ref="T123:T140" si="46">SUM(N123:R123)</f>
        <v>0</v>
      </c>
      <c r="U123" s="120">
        <f t="shared" si="42"/>
        <v>0</v>
      </c>
      <c r="V123" s="121">
        <f t="shared" si="43"/>
        <v>0</v>
      </c>
      <c r="W123" s="179">
        <f t="shared" si="44"/>
        <v>0</v>
      </c>
      <c r="X123" s="54"/>
      <c r="Y123" s="11"/>
    </row>
    <row r="124" spans="1:25" x14ac:dyDescent="0.25">
      <c r="A124" s="78"/>
      <c r="B124" s="94"/>
      <c r="C124" s="149">
        <v>3</v>
      </c>
      <c r="D124" s="150"/>
      <c r="E124" s="119" t="s">
        <v>24</v>
      </c>
      <c r="F124" s="164"/>
      <c r="G124" s="157">
        <v>1</v>
      </c>
      <c r="H124" s="118" t="s">
        <v>3</v>
      </c>
      <c r="I124" s="158">
        <f t="shared" si="45"/>
        <v>1</v>
      </c>
      <c r="J124" s="44" t="s">
        <v>21</v>
      </c>
      <c r="K124" s="159">
        <v>0</v>
      </c>
      <c r="L124" s="132">
        <f t="shared" si="38"/>
        <v>0</v>
      </c>
      <c r="M124" s="159">
        <v>0</v>
      </c>
      <c r="N124" s="132">
        <f t="shared" si="39"/>
        <v>0</v>
      </c>
      <c r="O124" s="160">
        <v>0</v>
      </c>
      <c r="P124" s="161"/>
      <c r="Q124" s="162"/>
      <c r="R124" s="120">
        <f t="shared" si="40"/>
        <v>0</v>
      </c>
      <c r="S124" s="120">
        <f t="shared" si="41"/>
        <v>0</v>
      </c>
      <c r="T124" s="120">
        <f t="shared" si="46"/>
        <v>0</v>
      </c>
      <c r="U124" s="120">
        <f t="shared" si="42"/>
        <v>0</v>
      </c>
      <c r="V124" s="121">
        <f t="shared" si="43"/>
        <v>0</v>
      </c>
      <c r="W124" s="179">
        <f t="shared" si="44"/>
        <v>0</v>
      </c>
      <c r="X124" s="54"/>
      <c r="Y124" s="11"/>
    </row>
    <row r="125" spans="1:25" x14ac:dyDescent="0.25">
      <c r="A125" s="78"/>
      <c r="B125" s="94"/>
      <c r="C125" s="149">
        <v>4</v>
      </c>
      <c r="D125" s="150"/>
      <c r="E125" s="119" t="s">
        <v>24</v>
      </c>
      <c r="F125" s="164"/>
      <c r="G125" s="157">
        <v>1</v>
      </c>
      <c r="H125" s="118" t="s">
        <v>3</v>
      </c>
      <c r="I125" s="158">
        <f t="shared" si="45"/>
        <v>1</v>
      </c>
      <c r="J125" s="44" t="s">
        <v>21</v>
      </c>
      <c r="K125" s="159">
        <v>0</v>
      </c>
      <c r="L125" s="132">
        <f t="shared" si="38"/>
        <v>0</v>
      </c>
      <c r="M125" s="159">
        <v>0</v>
      </c>
      <c r="N125" s="132">
        <f t="shared" si="39"/>
        <v>0</v>
      </c>
      <c r="O125" s="160">
        <v>0</v>
      </c>
      <c r="P125" s="161"/>
      <c r="Q125" s="162"/>
      <c r="R125" s="120">
        <f t="shared" si="40"/>
        <v>0</v>
      </c>
      <c r="S125" s="120">
        <f t="shared" si="41"/>
        <v>0</v>
      </c>
      <c r="T125" s="120">
        <f t="shared" si="46"/>
        <v>0</v>
      </c>
      <c r="U125" s="120">
        <f t="shared" si="42"/>
        <v>0</v>
      </c>
      <c r="V125" s="121">
        <f t="shared" si="43"/>
        <v>0</v>
      </c>
      <c r="W125" s="179">
        <f t="shared" si="44"/>
        <v>0</v>
      </c>
      <c r="X125" s="54"/>
      <c r="Y125" s="11"/>
    </row>
    <row r="126" spans="1:25" x14ac:dyDescent="0.25">
      <c r="A126" s="78"/>
      <c r="B126" s="94"/>
      <c r="C126" s="149">
        <v>5</v>
      </c>
      <c r="D126" s="150"/>
      <c r="E126" s="119" t="s">
        <v>24</v>
      </c>
      <c r="F126" s="164"/>
      <c r="G126" s="157">
        <v>1</v>
      </c>
      <c r="H126" s="118" t="s">
        <v>3</v>
      </c>
      <c r="I126" s="158">
        <f t="shared" si="45"/>
        <v>1</v>
      </c>
      <c r="J126" s="44" t="s">
        <v>21</v>
      </c>
      <c r="K126" s="159">
        <v>0</v>
      </c>
      <c r="L126" s="132">
        <f t="shared" si="38"/>
        <v>0</v>
      </c>
      <c r="M126" s="159">
        <v>0</v>
      </c>
      <c r="N126" s="132">
        <f t="shared" si="39"/>
        <v>0</v>
      </c>
      <c r="O126" s="160">
        <v>0</v>
      </c>
      <c r="P126" s="161"/>
      <c r="Q126" s="162"/>
      <c r="R126" s="120">
        <f t="shared" si="40"/>
        <v>0</v>
      </c>
      <c r="S126" s="120">
        <f t="shared" si="41"/>
        <v>0</v>
      </c>
      <c r="T126" s="120">
        <f t="shared" si="46"/>
        <v>0</v>
      </c>
      <c r="U126" s="120">
        <f t="shared" si="42"/>
        <v>0</v>
      </c>
      <c r="V126" s="121">
        <f t="shared" si="43"/>
        <v>0</v>
      </c>
      <c r="W126" s="179">
        <f t="shared" si="44"/>
        <v>0</v>
      </c>
      <c r="X126" s="54"/>
      <c r="Y126" s="11"/>
    </row>
    <row r="127" spans="1:25" x14ac:dyDescent="0.25">
      <c r="A127" s="78"/>
      <c r="B127" s="94"/>
      <c r="C127" s="149">
        <v>6</v>
      </c>
      <c r="D127" s="150"/>
      <c r="E127" s="119"/>
      <c r="F127" s="164"/>
      <c r="G127" s="157">
        <v>1</v>
      </c>
      <c r="H127" s="118" t="s">
        <v>3</v>
      </c>
      <c r="I127" s="158">
        <f t="shared" si="45"/>
        <v>1</v>
      </c>
      <c r="J127" s="44" t="s">
        <v>21</v>
      </c>
      <c r="K127" s="159"/>
      <c r="L127" s="132">
        <f t="shared" si="38"/>
        <v>0</v>
      </c>
      <c r="M127" s="159"/>
      <c r="N127" s="132">
        <f t="shared" si="39"/>
        <v>0</v>
      </c>
      <c r="O127" s="160">
        <v>0</v>
      </c>
      <c r="P127" s="161"/>
      <c r="Q127" s="162"/>
      <c r="R127" s="120">
        <f t="shared" si="40"/>
        <v>0</v>
      </c>
      <c r="S127" s="120">
        <f t="shared" si="41"/>
        <v>0</v>
      </c>
      <c r="T127" s="120">
        <f t="shared" si="46"/>
        <v>0</v>
      </c>
      <c r="U127" s="120">
        <f t="shared" si="42"/>
        <v>0</v>
      </c>
      <c r="V127" s="121">
        <f t="shared" si="43"/>
        <v>0</v>
      </c>
      <c r="W127" s="179">
        <f t="shared" si="44"/>
        <v>0</v>
      </c>
      <c r="X127" s="54"/>
      <c r="Y127" s="11"/>
    </row>
    <row r="128" spans="1:25" x14ac:dyDescent="0.25">
      <c r="A128" s="78"/>
      <c r="B128" s="94"/>
      <c r="C128" s="149">
        <v>7</v>
      </c>
      <c r="D128" s="150"/>
      <c r="E128" s="119"/>
      <c r="F128" s="164"/>
      <c r="G128" s="157">
        <v>1</v>
      </c>
      <c r="H128" s="118" t="s">
        <v>3</v>
      </c>
      <c r="I128" s="158">
        <f t="shared" si="45"/>
        <v>1</v>
      </c>
      <c r="J128" s="44" t="s">
        <v>21</v>
      </c>
      <c r="K128" s="159"/>
      <c r="L128" s="132">
        <f t="shared" si="38"/>
        <v>0</v>
      </c>
      <c r="M128" s="159"/>
      <c r="N128" s="132">
        <f t="shared" si="39"/>
        <v>0</v>
      </c>
      <c r="O128" s="160">
        <v>0</v>
      </c>
      <c r="P128" s="161"/>
      <c r="Q128" s="162"/>
      <c r="R128" s="120">
        <f t="shared" si="40"/>
        <v>0</v>
      </c>
      <c r="S128" s="120">
        <f t="shared" si="41"/>
        <v>0</v>
      </c>
      <c r="T128" s="120">
        <f t="shared" si="46"/>
        <v>0</v>
      </c>
      <c r="U128" s="120">
        <f t="shared" si="42"/>
        <v>0</v>
      </c>
      <c r="V128" s="121">
        <f t="shared" si="43"/>
        <v>0</v>
      </c>
      <c r="W128" s="179">
        <f t="shared" si="44"/>
        <v>0</v>
      </c>
      <c r="X128" s="54"/>
      <c r="Y128" s="11"/>
    </row>
    <row r="129" spans="1:25" x14ac:dyDescent="0.25">
      <c r="A129" s="78"/>
      <c r="B129" s="94"/>
      <c r="C129" s="149">
        <v>8</v>
      </c>
      <c r="D129" s="150"/>
      <c r="E129" s="119"/>
      <c r="F129" s="164"/>
      <c r="G129" s="157">
        <v>1</v>
      </c>
      <c r="H129" s="118" t="s">
        <v>3</v>
      </c>
      <c r="I129" s="158">
        <f t="shared" si="45"/>
        <v>1</v>
      </c>
      <c r="J129" s="44" t="s">
        <v>21</v>
      </c>
      <c r="K129" s="159"/>
      <c r="L129" s="132">
        <f t="shared" si="38"/>
        <v>0</v>
      </c>
      <c r="M129" s="159"/>
      <c r="N129" s="132">
        <f t="shared" si="39"/>
        <v>0</v>
      </c>
      <c r="O129" s="160">
        <v>0</v>
      </c>
      <c r="P129" s="161"/>
      <c r="Q129" s="162"/>
      <c r="R129" s="120">
        <f t="shared" si="40"/>
        <v>0</v>
      </c>
      <c r="S129" s="120">
        <f t="shared" si="41"/>
        <v>0</v>
      </c>
      <c r="T129" s="120">
        <f t="shared" si="46"/>
        <v>0</v>
      </c>
      <c r="U129" s="120">
        <f t="shared" si="42"/>
        <v>0</v>
      </c>
      <c r="V129" s="121">
        <f t="shared" si="43"/>
        <v>0</v>
      </c>
      <c r="W129" s="179">
        <f t="shared" si="44"/>
        <v>0</v>
      </c>
      <c r="X129" s="54"/>
      <c r="Y129" s="11"/>
    </row>
    <row r="130" spans="1:25" x14ac:dyDescent="0.25">
      <c r="A130" s="78"/>
      <c r="B130" s="94"/>
      <c r="C130" s="149">
        <v>9</v>
      </c>
      <c r="D130" s="150"/>
      <c r="E130" s="119"/>
      <c r="F130" s="164"/>
      <c r="G130" s="157">
        <v>1</v>
      </c>
      <c r="H130" s="118" t="s">
        <v>3</v>
      </c>
      <c r="I130" s="158">
        <f t="shared" si="45"/>
        <v>1</v>
      </c>
      <c r="J130" s="44" t="s">
        <v>21</v>
      </c>
      <c r="K130" s="159"/>
      <c r="L130" s="132">
        <f t="shared" si="38"/>
        <v>0</v>
      </c>
      <c r="M130" s="159"/>
      <c r="N130" s="132">
        <f t="shared" si="39"/>
        <v>0</v>
      </c>
      <c r="O130" s="160">
        <v>0</v>
      </c>
      <c r="P130" s="161"/>
      <c r="Q130" s="162"/>
      <c r="R130" s="120">
        <f t="shared" si="40"/>
        <v>0</v>
      </c>
      <c r="S130" s="120">
        <f t="shared" si="41"/>
        <v>0</v>
      </c>
      <c r="T130" s="120">
        <f t="shared" si="46"/>
        <v>0</v>
      </c>
      <c r="U130" s="120">
        <f t="shared" si="42"/>
        <v>0</v>
      </c>
      <c r="V130" s="121">
        <f t="shared" si="43"/>
        <v>0</v>
      </c>
      <c r="W130" s="179">
        <f t="shared" si="44"/>
        <v>0</v>
      </c>
      <c r="X130" s="54"/>
      <c r="Y130" s="11"/>
    </row>
    <row r="131" spans="1:25" x14ac:dyDescent="0.25">
      <c r="A131" s="78"/>
      <c r="B131" s="94"/>
      <c r="C131" s="149">
        <v>10</v>
      </c>
      <c r="D131" s="150"/>
      <c r="E131" s="119"/>
      <c r="F131" s="164"/>
      <c r="G131" s="157">
        <v>1</v>
      </c>
      <c r="H131" s="118" t="s">
        <v>3</v>
      </c>
      <c r="I131" s="158">
        <f t="shared" si="45"/>
        <v>1</v>
      </c>
      <c r="J131" s="44" t="s">
        <v>21</v>
      </c>
      <c r="K131" s="159"/>
      <c r="L131" s="132">
        <f t="shared" si="38"/>
        <v>0</v>
      </c>
      <c r="M131" s="159"/>
      <c r="N131" s="132">
        <f t="shared" si="39"/>
        <v>0</v>
      </c>
      <c r="O131" s="160">
        <v>0</v>
      </c>
      <c r="P131" s="161"/>
      <c r="Q131" s="162"/>
      <c r="R131" s="120">
        <f t="shared" si="40"/>
        <v>0</v>
      </c>
      <c r="S131" s="120">
        <f t="shared" si="41"/>
        <v>0</v>
      </c>
      <c r="T131" s="120">
        <f t="shared" si="46"/>
        <v>0</v>
      </c>
      <c r="U131" s="120">
        <f t="shared" si="42"/>
        <v>0</v>
      </c>
      <c r="V131" s="121">
        <f t="shared" si="43"/>
        <v>0</v>
      </c>
      <c r="W131" s="179">
        <f t="shared" si="44"/>
        <v>0</v>
      </c>
      <c r="X131" s="54"/>
      <c r="Y131" s="11"/>
    </row>
    <row r="132" spans="1:25" x14ac:dyDescent="0.25">
      <c r="A132" s="78"/>
      <c r="B132" s="94"/>
      <c r="C132" s="149">
        <v>11</v>
      </c>
      <c r="D132" s="150"/>
      <c r="E132" s="119"/>
      <c r="F132" s="164"/>
      <c r="G132" s="157">
        <v>1</v>
      </c>
      <c r="H132" s="118" t="s">
        <v>3</v>
      </c>
      <c r="I132" s="158">
        <f t="shared" si="45"/>
        <v>1</v>
      </c>
      <c r="J132" s="44" t="s">
        <v>21</v>
      </c>
      <c r="K132" s="159"/>
      <c r="L132" s="132">
        <f t="shared" si="38"/>
        <v>0</v>
      </c>
      <c r="M132" s="159"/>
      <c r="N132" s="132">
        <f t="shared" si="39"/>
        <v>0</v>
      </c>
      <c r="O132" s="160">
        <v>0</v>
      </c>
      <c r="P132" s="161"/>
      <c r="Q132" s="162"/>
      <c r="R132" s="120">
        <f t="shared" si="40"/>
        <v>0</v>
      </c>
      <c r="S132" s="120">
        <f t="shared" si="41"/>
        <v>0</v>
      </c>
      <c r="T132" s="120">
        <f t="shared" si="46"/>
        <v>0</v>
      </c>
      <c r="U132" s="120">
        <f t="shared" si="42"/>
        <v>0</v>
      </c>
      <c r="V132" s="121">
        <f t="shared" si="43"/>
        <v>0</v>
      </c>
      <c r="W132" s="179">
        <f t="shared" si="44"/>
        <v>0</v>
      </c>
      <c r="X132" s="54"/>
      <c r="Y132" s="11"/>
    </row>
    <row r="133" spans="1:25" x14ac:dyDescent="0.25">
      <c r="A133" s="78"/>
      <c r="B133" s="94"/>
      <c r="C133" s="149">
        <v>12</v>
      </c>
      <c r="D133" s="150"/>
      <c r="E133" s="119"/>
      <c r="F133" s="164"/>
      <c r="G133" s="157">
        <v>1</v>
      </c>
      <c r="H133" s="118" t="s">
        <v>3</v>
      </c>
      <c r="I133" s="158">
        <f t="shared" si="45"/>
        <v>1</v>
      </c>
      <c r="J133" s="44" t="s">
        <v>21</v>
      </c>
      <c r="K133" s="159"/>
      <c r="L133" s="132">
        <f t="shared" si="38"/>
        <v>0</v>
      </c>
      <c r="M133" s="159"/>
      <c r="N133" s="132">
        <f t="shared" si="39"/>
        <v>0</v>
      </c>
      <c r="O133" s="160">
        <v>0</v>
      </c>
      <c r="P133" s="161"/>
      <c r="Q133" s="162"/>
      <c r="R133" s="120">
        <f t="shared" si="40"/>
        <v>0</v>
      </c>
      <c r="S133" s="120">
        <f t="shared" si="41"/>
        <v>0</v>
      </c>
      <c r="T133" s="120">
        <f t="shared" si="46"/>
        <v>0</v>
      </c>
      <c r="U133" s="120">
        <f t="shared" si="42"/>
        <v>0</v>
      </c>
      <c r="V133" s="121">
        <f t="shared" si="43"/>
        <v>0</v>
      </c>
      <c r="W133" s="179">
        <f t="shared" si="44"/>
        <v>0</v>
      </c>
      <c r="X133" s="54"/>
      <c r="Y133" s="11"/>
    </row>
    <row r="134" spans="1:25" x14ac:dyDescent="0.25">
      <c r="A134" s="78"/>
      <c r="B134" s="94"/>
      <c r="C134" s="149">
        <v>13</v>
      </c>
      <c r="D134" s="150"/>
      <c r="E134" s="119"/>
      <c r="F134" s="164"/>
      <c r="G134" s="157">
        <v>1</v>
      </c>
      <c r="H134" s="118" t="s">
        <v>3</v>
      </c>
      <c r="I134" s="158">
        <f t="shared" si="45"/>
        <v>1</v>
      </c>
      <c r="J134" s="44" t="s">
        <v>21</v>
      </c>
      <c r="K134" s="159"/>
      <c r="L134" s="132">
        <f t="shared" si="38"/>
        <v>0</v>
      </c>
      <c r="M134" s="159"/>
      <c r="N134" s="132">
        <f t="shared" si="39"/>
        <v>0</v>
      </c>
      <c r="O134" s="160">
        <v>0</v>
      </c>
      <c r="P134" s="161"/>
      <c r="Q134" s="162"/>
      <c r="R134" s="120">
        <f t="shared" si="40"/>
        <v>0</v>
      </c>
      <c r="S134" s="120">
        <f t="shared" si="41"/>
        <v>0</v>
      </c>
      <c r="T134" s="120">
        <f t="shared" si="46"/>
        <v>0</v>
      </c>
      <c r="U134" s="120">
        <f t="shared" si="42"/>
        <v>0</v>
      </c>
      <c r="V134" s="121">
        <f t="shared" si="43"/>
        <v>0</v>
      </c>
      <c r="W134" s="179">
        <f t="shared" si="44"/>
        <v>0</v>
      </c>
      <c r="X134" s="54"/>
      <c r="Y134" s="11"/>
    </row>
    <row r="135" spans="1:25" x14ac:dyDescent="0.25">
      <c r="A135" s="78"/>
      <c r="B135" s="94"/>
      <c r="C135" s="149">
        <v>14</v>
      </c>
      <c r="D135" s="150"/>
      <c r="E135" s="119"/>
      <c r="F135" s="164"/>
      <c r="G135" s="157">
        <v>1</v>
      </c>
      <c r="H135" s="118" t="s">
        <v>3</v>
      </c>
      <c r="I135" s="158">
        <f t="shared" si="45"/>
        <v>1</v>
      </c>
      <c r="J135" s="44" t="s">
        <v>21</v>
      </c>
      <c r="K135" s="159"/>
      <c r="L135" s="132">
        <f t="shared" si="38"/>
        <v>0</v>
      </c>
      <c r="M135" s="159"/>
      <c r="N135" s="132">
        <f t="shared" si="39"/>
        <v>0</v>
      </c>
      <c r="O135" s="160">
        <v>0</v>
      </c>
      <c r="P135" s="161"/>
      <c r="Q135" s="162"/>
      <c r="R135" s="120">
        <f t="shared" si="40"/>
        <v>0</v>
      </c>
      <c r="S135" s="120">
        <f t="shared" si="41"/>
        <v>0</v>
      </c>
      <c r="T135" s="120">
        <f t="shared" si="46"/>
        <v>0</v>
      </c>
      <c r="U135" s="120">
        <f t="shared" si="42"/>
        <v>0</v>
      </c>
      <c r="V135" s="121">
        <f t="shared" si="43"/>
        <v>0</v>
      </c>
      <c r="W135" s="179">
        <f t="shared" si="44"/>
        <v>0</v>
      </c>
      <c r="X135" s="54"/>
      <c r="Y135" s="11"/>
    </row>
    <row r="136" spans="1:25" x14ac:dyDescent="0.25">
      <c r="A136" s="78"/>
      <c r="B136" s="94"/>
      <c r="C136" s="149">
        <v>15</v>
      </c>
      <c r="D136" s="150"/>
      <c r="E136" s="119"/>
      <c r="F136" s="164"/>
      <c r="G136" s="157">
        <v>1</v>
      </c>
      <c r="H136" s="118" t="s">
        <v>3</v>
      </c>
      <c r="I136" s="158">
        <f t="shared" si="45"/>
        <v>1</v>
      </c>
      <c r="J136" s="44" t="s">
        <v>21</v>
      </c>
      <c r="K136" s="159"/>
      <c r="L136" s="132">
        <f t="shared" si="38"/>
        <v>0</v>
      </c>
      <c r="M136" s="159"/>
      <c r="N136" s="132">
        <f t="shared" si="39"/>
        <v>0</v>
      </c>
      <c r="O136" s="160">
        <v>0</v>
      </c>
      <c r="P136" s="161"/>
      <c r="Q136" s="162"/>
      <c r="R136" s="120">
        <f t="shared" si="40"/>
        <v>0</v>
      </c>
      <c r="S136" s="120">
        <f t="shared" si="41"/>
        <v>0</v>
      </c>
      <c r="T136" s="120">
        <f t="shared" si="46"/>
        <v>0</v>
      </c>
      <c r="U136" s="120">
        <f t="shared" si="42"/>
        <v>0</v>
      </c>
      <c r="V136" s="121">
        <f t="shared" si="43"/>
        <v>0</v>
      </c>
      <c r="W136" s="179">
        <f t="shared" si="44"/>
        <v>0</v>
      </c>
      <c r="X136" s="54"/>
      <c r="Y136" s="11"/>
    </row>
    <row r="137" spans="1:25" x14ac:dyDescent="0.25">
      <c r="A137" s="78"/>
      <c r="B137" s="94"/>
      <c r="C137" s="149">
        <v>16</v>
      </c>
      <c r="D137" s="150"/>
      <c r="E137" s="119"/>
      <c r="F137" s="164"/>
      <c r="G137" s="157">
        <v>1</v>
      </c>
      <c r="H137" s="118" t="s">
        <v>3</v>
      </c>
      <c r="I137" s="158">
        <f t="shared" si="45"/>
        <v>1</v>
      </c>
      <c r="J137" s="44" t="s">
        <v>21</v>
      </c>
      <c r="K137" s="159"/>
      <c r="L137" s="132">
        <f t="shared" si="38"/>
        <v>0</v>
      </c>
      <c r="M137" s="159"/>
      <c r="N137" s="132">
        <f t="shared" si="39"/>
        <v>0</v>
      </c>
      <c r="O137" s="160">
        <v>0</v>
      </c>
      <c r="P137" s="161"/>
      <c r="Q137" s="162"/>
      <c r="R137" s="120">
        <f t="shared" si="40"/>
        <v>0</v>
      </c>
      <c r="S137" s="120">
        <f t="shared" si="41"/>
        <v>0</v>
      </c>
      <c r="T137" s="120">
        <f t="shared" si="46"/>
        <v>0</v>
      </c>
      <c r="U137" s="120">
        <f t="shared" si="42"/>
        <v>0</v>
      </c>
      <c r="V137" s="121">
        <f t="shared" si="43"/>
        <v>0</v>
      </c>
      <c r="W137" s="179">
        <f t="shared" si="44"/>
        <v>0</v>
      </c>
      <c r="X137" s="54"/>
      <c r="Y137" s="11"/>
    </row>
    <row r="138" spans="1:25" x14ac:dyDescent="0.25">
      <c r="A138" s="78"/>
      <c r="B138" s="94"/>
      <c r="C138" s="149">
        <v>17</v>
      </c>
      <c r="D138" s="150"/>
      <c r="E138" s="119"/>
      <c r="F138" s="164"/>
      <c r="G138" s="157">
        <v>1</v>
      </c>
      <c r="H138" s="118" t="s">
        <v>3</v>
      </c>
      <c r="I138" s="158">
        <f t="shared" si="45"/>
        <v>1</v>
      </c>
      <c r="J138" s="44" t="s">
        <v>21</v>
      </c>
      <c r="K138" s="159"/>
      <c r="L138" s="132">
        <f t="shared" si="38"/>
        <v>0</v>
      </c>
      <c r="M138" s="159"/>
      <c r="N138" s="132">
        <f t="shared" si="39"/>
        <v>0</v>
      </c>
      <c r="O138" s="160">
        <v>0</v>
      </c>
      <c r="P138" s="161"/>
      <c r="Q138" s="162"/>
      <c r="R138" s="120">
        <f t="shared" si="40"/>
        <v>0</v>
      </c>
      <c r="S138" s="120">
        <f t="shared" si="41"/>
        <v>0</v>
      </c>
      <c r="T138" s="120">
        <f t="shared" si="46"/>
        <v>0</v>
      </c>
      <c r="U138" s="120">
        <f t="shared" si="42"/>
        <v>0</v>
      </c>
      <c r="V138" s="121">
        <f t="shared" si="43"/>
        <v>0</v>
      </c>
      <c r="W138" s="179">
        <f t="shared" si="44"/>
        <v>0</v>
      </c>
      <c r="X138" s="54"/>
      <c r="Y138" s="11"/>
    </row>
    <row r="139" spans="1:25" x14ac:dyDescent="0.25">
      <c r="A139" s="78"/>
      <c r="B139" s="94"/>
      <c r="C139" s="149">
        <v>18</v>
      </c>
      <c r="D139" s="150"/>
      <c r="E139" s="119"/>
      <c r="F139" s="164"/>
      <c r="G139" s="157">
        <v>1</v>
      </c>
      <c r="H139" s="118" t="s">
        <v>3</v>
      </c>
      <c r="I139" s="158">
        <f t="shared" si="45"/>
        <v>1</v>
      </c>
      <c r="J139" s="44" t="s">
        <v>21</v>
      </c>
      <c r="K139" s="159"/>
      <c r="L139" s="132">
        <f t="shared" si="38"/>
        <v>0</v>
      </c>
      <c r="M139" s="159"/>
      <c r="N139" s="132">
        <f t="shared" si="39"/>
        <v>0</v>
      </c>
      <c r="O139" s="160">
        <v>0</v>
      </c>
      <c r="P139" s="161">
        <v>0</v>
      </c>
      <c r="Q139" s="162">
        <v>0</v>
      </c>
      <c r="R139" s="120">
        <f>SUM(N139+O139+P139+Q139)*$L$12</f>
        <v>0</v>
      </c>
      <c r="S139" s="120">
        <f t="shared" si="41"/>
        <v>0</v>
      </c>
      <c r="T139" s="120">
        <f>SUM(N139:R139)</f>
        <v>0</v>
      </c>
      <c r="U139" s="120">
        <f>+(T139)*$U$15</f>
        <v>0</v>
      </c>
      <c r="V139" s="121">
        <f t="shared" si="43"/>
        <v>0</v>
      </c>
      <c r="W139" s="179">
        <f t="shared" si="44"/>
        <v>0</v>
      </c>
      <c r="X139" s="54"/>
      <c r="Y139" s="11"/>
    </row>
    <row r="140" spans="1:25" x14ac:dyDescent="0.25">
      <c r="A140" s="78"/>
      <c r="B140" s="94"/>
      <c r="C140" s="149">
        <v>19</v>
      </c>
      <c r="D140" s="150"/>
      <c r="E140" s="119"/>
      <c r="F140" s="164"/>
      <c r="G140" s="157">
        <v>1</v>
      </c>
      <c r="H140" s="118" t="s">
        <v>3</v>
      </c>
      <c r="I140" s="158">
        <f t="shared" si="45"/>
        <v>1</v>
      </c>
      <c r="J140" s="44" t="s">
        <v>21</v>
      </c>
      <c r="K140" s="159"/>
      <c r="L140" s="132">
        <f t="shared" si="38"/>
        <v>0</v>
      </c>
      <c r="M140" s="159"/>
      <c r="N140" s="132">
        <f t="shared" si="39"/>
        <v>0</v>
      </c>
      <c r="O140" s="160">
        <v>0</v>
      </c>
      <c r="P140" s="161">
        <v>0</v>
      </c>
      <c r="Q140" s="162">
        <v>0</v>
      </c>
      <c r="R140" s="120">
        <f t="shared" si="40"/>
        <v>0</v>
      </c>
      <c r="S140" s="120">
        <f t="shared" si="41"/>
        <v>0</v>
      </c>
      <c r="T140" s="120">
        <f t="shared" si="46"/>
        <v>0</v>
      </c>
      <c r="U140" s="120">
        <f t="shared" si="42"/>
        <v>0</v>
      </c>
      <c r="V140" s="121">
        <f t="shared" si="43"/>
        <v>0</v>
      </c>
      <c r="W140" s="179">
        <f t="shared" si="44"/>
        <v>0</v>
      </c>
      <c r="X140" s="54"/>
      <c r="Y140" s="11"/>
    </row>
    <row r="141" spans="1:25" x14ac:dyDescent="0.25">
      <c r="A141" s="78"/>
      <c r="B141" s="94"/>
      <c r="C141" s="149">
        <v>20</v>
      </c>
      <c r="D141" s="150"/>
      <c r="E141" s="119"/>
      <c r="F141" s="164"/>
      <c r="G141" s="157">
        <v>1</v>
      </c>
      <c r="H141" s="118" t="s">
        <v>3</v>
      </c>
      <c r="I141" s="158">
        <f>VLOOKUP(H141,$K$7:$L$11,2,FALSE)</f>
        <v>1</v>
      </c>
      <c r="J141" s="44" t="s">
        <v>21</v>
      </c>
      <c r="K141" s="159"/>
      <c r="L141" s="132">
        <f t="shared" si="38"/>
        <v>0</v>
      </c>
      <c r="M141" s="159"/>
      <c r="N141" s="132">
        <f t="shared" si="39"/>
        <v>0</v>
      </c>
      <c r="O141" s="160">
        <v>0</v>
      </c>
      <c r="P141" s="161">
        <v>0</v>
      </c>
      <c r="Q141" s="162">
        <v>0</v>
      </c>
      <c r="R141" s="120">
        <f t="shared" si="40"/>
        <v>0</v>
      </c>
      <c r="S141" s="120">
        <f t="shared" si="41"/>
        <v>0</v>
      </c>
      <c r="T141" s="120">
        <f>SUM(N141:R141)</f>
        <v>0</v>
      </c>
      <c r="U141" s="120">
        <f t="shared" si="42"/>
        <v>0</v>
      </c>
      <c r="V141" s="121">
        <f t="shared" si="43"/>
        <v>0</v>
      </c>
      <c r="W141" s="179">
        <f t="shared" si="44"/>
        <v>0</v>
      </c>
      <c r="X141" s="54"/>
      <c r="Y141" s="11"/>
    </row>
    <row r="142" spans="1:25" s="26" customFormat="1" ht="6" customHeight="1" x14ac:dyDescent="0.25">
      <c r="A142" s="83"/>
      <c r="B142" s="52"/>
      <c r="C142" s="27"/>
      <c r="D142" s="27"/>
      <c r="E142" s="27"/>
      <c r="F142" s="27"/>
      <c r="G142" s="45"/>
      <c r="H142" s="45"/>
      <c r="I142" s="46"/>
      <c r="J142" s="45"/>
      <c r="K142" s="123"/>
      <c r="L142" s="123"/>
      <c r="M142" s="123"/>
      <c r="N142" s="123"/>
      <c r="O142" s="123"/>
      <c r="P142" s="123"/>
      <c r="Q142" s="123"/>
      <c r="R142" s="123">
        <f>SUM(N142+O142+P142+Q142)*0</f>
        <v>0</v>
      </c>
      <c r="S142" s="123"/>
      <c r="T142" s="123"/>
      <c r="U142" s="123"/>
      <c r="V142" s="123"/>
      <c r="W142" s="139"/>
      <c r="X142" s="54"/>
      <c r="Y142" s="84"/>
    </row>
    <row r="143" spans="1:25" x14ac:dyDescent="0.25">
      <c r="A143" s="78"/>
      <c r="B143" s="94"/>
      <c r="C143" s="38"/>
      <c r="D143" s="39" t="s">
        <v>33</v>
      </c>
      <c r="E143" s="40"/>
      <c r="F143" s="59"/>
      <c r="G143" s="60"/>
      <c r="H143" s="60"/>
      <c r="I143" s="61"/>
      <c r="J143" s="60"/>
      <c r="K143" s="122"/>
      <c r="L143" s="122"/>
      <c r="M143" s="122"/>
      <c r="N143" s="122"/>
      <c r="O143" s="124"/>
      <c r="P143" s="124" t="s">
        <v>24</v>
      </c>
      <c r="Q143" s="124" t="s">
        <v>24</v>
      </c>
      <c r="R143" s="124" t="s">
        <v>24</v>
      </c>
      <c r="S143" s="124"/>
      <c r="T143" s="124"/>
      <c r="U143" s="124"/>
      <c r="V143" s="125">
        <f>SUM(V122:V141)</f>
        <v>0</v>
      </c>
      <c r="W143" s="125">
        <f>SUM(W122:W141)</f>
        <v>0</v>
      </c>
      <c r="X143" s="54"/>
      <c r="Y143" s="11"/>
    </row>
    <row r="144" spans="1:25" s="26" customFormat="1" ht="5.25" customHeight="1" x14ac:dyDescent="0.25">
      <c r="A144" s="83"/>
      <c r="B144" s="52"/>
      <c r="C144" s="27"/>
      <c r="D144" s="27"/>
      <c r="E144" s="27"/>
      <c r="F144" s="27"/>
      <c r="G144" s="45"/>
      <c r="H144" s="45"/>
      <c r="I144" s="46"/>
      <c r="J144" s="45"/>
      <c r="K144" s="123"/>
      <c r="L144" s="123"/>
      <c r="M144" s="123"/>
      <c r="N144" s="123"/>
      <c r="O144" s="123"/>
      <c r="P144" s="123"/>
      <c r="Q144" s="123"/>
      <c r="R144" s="123"/>
      <c r="S144" s="123"/>
      <c r="T144" s="123"/>
      <c r="U144" s="123"/>
      <c r="V144" s="123"/>
      <c r="W144" s="139"/>
      <c r="X144" s="54"/>
      <c r="Y144" s="84"/>
    </row>
    <row r="145" spans="1:25" s="26" customFormat="1" ht="17.25" customHeight="1" x14ac:dyDescent="0.3">
      <c r="A145" s="83"/>
      <c r="B145" s="52"/>
      <c r="C145" s="224">
        <v>6</v>
      </c>
      <c r="D145" s="225"/>
      <c r="E145" s="37" t="s">
        <v>24</v>
      </c>
      <c r="F145" s="156" t="s">
        <v>24</v>
      </c>
      <c r="G145" s="76"/>
      <c r="H145" s="76"/>
      <c r="I145" s="76"/>
      <c r="J145" s="76"/>
      <c r="K145" s="130"/>
      <c r="L145" s="128" t="s">
        <v>24</v>
      </c>
      <c r="M145" s="130"/>
      <c r="N145" s="128" t="s">
        <v>24</v>
      </c>
      <c r="O145" s="131"/>
      <c r="P145" s="131" t="s">
        <v>24</v>
      </c>
      <c r="Q145" s="129" t="s">
        <v>24</v>
      </c>
      <c r="R145" s="129"/>
      <c r="S145" s="129" t="s">
        <v>24</v>
      </c>
      <c r="T145" s="129" t="s">
        <v>24</v>
      </c>
      <c r="U145" s="129" t="s">
        <v>24</v>
      </c>
      <c r="V145" s="131" t="s">
        <v>24</v>
      </c>
      <c r="W145" s="143" t="s">
        <v>24</v>
      </c>
      <c r="X145" s="54"/>
      <c r="Y145" s="84"/>
    </row>
    <row r="146" spans="1:25" x14ac:dyDescent="0.25">
      <c r="A146" s="78"/>
      <c r="B146" s="94"/>
      <c r="C146" s="149">
        <v>1</v>
      </c>
      <c r="D146" s="150"/>
      <c r="E146" s="119" t="s">
        <v>24</v>
      </c>
      <c r="F146" s="164"/>
      <c r="G146" s="157">
        <v>1</v>
      </c>
      <c r="H146" s="118" t="s">
        <v>3</v>
      </c>
      <c r="I146" s="158">
        <f>VLOOKUP(H146,$K$7:$L$11,2,FALSE)</f>
        <v>1</v>
      </c>
      <c r="J146" s="44" t="s">
        <v>21</v>
      </c>
      <c r="K146" s="159">
        <v>0</v>
      </c>
      <c r="L146" s="132">
        <f t="shared" ref="L146:L165" si="47">+K146*I146*G146</f>
        <v>0</v>
      </c>
      <c r="M146" s="159">
        <v>0</v>
      </c>
      <c r="N146" s="132">
        <f t="shared" ref="N146:N165" si="48">+M146*I146*G146</f>
        <v>0</v>
      </c>
      <c r="O146" s="160">
        <v>0</v>
      </c>
      <c r="P146" s="161">
        <v>0</v>
      </c>
      <c r="Q146" s="162">
        <v>0</v>
      </c>
      <c r="R146" s="120">
        <f t="shared" ref="R146:R165" si="49">SUM(N146+O146+P146+Q146)*$L$12</f>
        <v>0</v>
      </c>
      <c r="S146" s="120">
        <f t="shared" ref="S146:S165" si="50">SUM(L146:R146)-M146-N146</f>
        <v>0</v>
      </c>
      <c r="T146" s="120">
        <f>SUM(N146:R146)</f>
        <v>0</v>
      </c>
      <c r="U146" s="120">
        <f t="shared" ref="U146:U165" si="51">+(T146)*$U$15</f>
        <v>0</v>
      </c>
      <c r="V146" s="121">
        <f t="shared" ref="V146:V165" si="52">ROUND(+(S146)*1.0341,0)</f>
        <v>0</v>
      </c>
      <c r="W146" s="179">
        <f t="shared" ref="W146:W165" si="53">ROUND(SUM(T146:U146),0)</f>
        <v>0</v>
      </c>
      <c r="X146" s="54"/>
      <c r="Y146" s="11"/>
    </row>
    <row r="147" spans="1:25" x14ac:dyDescent="0.25">
      <c r="A147" s="78"/>
      <c r="B147" s="94"/>
      <c r="C147" s="149">
        <v>2</v>
      </c>
      <c r="D147" s="150"/>
      <c r="E147" s="119" t="s">
        <v>24</v>
      </c>
      <c r="F147" s="164"/>
      <c r="G147" s="157">
        <v>1</v>
      </c>
      <c r="H147" s="118" t="s">
        <v>3</v>
      </c>
      <c r="I147" s="158">
        <f t="shared" ref="I147:I164" si="54">VLOOKUP(H147,$K$7:$L$11,2,FALSE)</f>
        <v>1</v>
      </c>
      <c r="J147" s="44" t="s">
        <v>21</v>
      </c>
      <c r="K147" s="159">
        <v>0</v>
      </c>
      <c r="L147" s="132">
        <f t="shared" si="47"/>
        <v>0</v>
      </c>
      <c r="M147" s="159">
        <v>0</v>
      </c>
      <c r="N147" s="132">
        <f t="shared" si="48"/>
        <v>0</v>
      </c>
      <c r="O147" s="160">
        <v>0</v>
      </c>
      <c r="P147" s="161"/>
      <c r="Q147" s="162"/>
      <c r="R147" s="120">
        <f t="shared" si="49"/>
        <v>0</v>
      </c>
      <c r="S147" s="120">
        <f t="shared" si="50"/>
        <v>0</v>
      </c>
      <c r="T147" s="120">
        <f t="shared" ref="T147:T164" si="55">SUM(N147:R147)</f>
        <v>0</v>
      </c>
      <c r="U147" s="120">
        <f t="shared" si="51"/>
        <v>0</v>
      </c>
      <c r="V147" s="121">
        <f t="shared" si="52"/>
        <v>0</v>
      </c>
      <c r="W147" s="179">
        <f t="shared" si="53"/>
        <v>0</v>
      </c>
      <c r="X147" s="54"/>
      <c r="Y147" s="11"/>
    </row>
    <row r="148" spans="1:25" x14ac:dyDescent="0.25">
      <c r="A148" s="78"/>
      <c r="B148" s="94"/>
      <c r="C148" s="149">
        <v>3</v>
      </c>
      <c r="D148" s="150"/>
      <c r="E148" s="119" t="s">
        <v>24</v>
      </c>
      <c r="F148" s="164"/>
      <c r="G148" s="157">
        <v>1</v>
      </c>
      <c r="H148" s="118" t="s">
        <v>3</v>
      </c>
      <c r="I148" s="158">
        <f t="shared" si="54"/>
        <v>1</v>
      </c>
      <c r="J148" s="44" t="s">
        <v>21</v>
      </c>
      <c r="K148" s="159">
        <v>0</v>
      </c>
      <c r="L148" s="132">
        <f t="shared" si="47"/>
        <v>0</v>
      </c>
      <c r="M148" s="159">
        <v>0</v>
      </c>
      <c r="N148" s="132">
        <f t="shared" si="48"/>
        <v>0</v>
      </c>
      <c r="O148" s="160">
        <v>0</v>
      </c>
      <c r="P148" s="161"/>
      <c r="Q148" s="162"/>
      <c r="R148" s="120">
        <f t="shared" si="49"/>
        <v>0</v>
      </c>
      <c r="S148" s="120">
        <f t="shared" si="50"/>
        <v>0</v>
      </c>
      <c r="T148" s="120">
        <f t="shared" si="55"/>
        <v>0</v>
      </c>
      <c r="U148" s="120">
        <f t="shared" si="51"/>
        <v>0</v>
      </c>
      <c r="V148" s="121">
        <f t="shared" si="52"/>
        <v>0</v>
      </c>
      <c r="W148" s="179">
        <f t="shared" si="53"/>
        <v>0</v>
      </c>
      <c r="X148" s="54"/>
      <c r="Y148" s="11"/>
    </row>
    <row r="149" spans="1:25" x14ac:dyDescent="0.25">
      <c r="A149" s="78"/>
      <c r="B149" s="94"/>
      <c r="C149" s="149">
        <v>4</v>
      </c>
      <c r="D149" s="150"/>
      <c r="E149" s="119" t="s">
        <v>24</v>
      </c>
      <c r="F149" s="164"/>
      <c r="G149" s="157">
        <v>1</v>
      </c>
      <c r="H149" s="118" t="s">
        <v>3</v>
      </c>
      <c r="I149" s="158">
        <f t="shared" si="54"/>
        <v>1</v>
      </c>
      <c r="J149" s="44" t="s">
        <v>21</v>
      </c>
      <c r="K149" s="159">
        <v>0</v>
      </c>
      <c r="L149" s="132">
        <f t="shared" si="47"/>
        <v>0</v>
      </c>
      <c r="M149" s="159">
        <v>0</v>
      </c>
      <c r="N149" s="132">
        <f t="shared" si="48"/>
        <v>0</v>
      </c>
      <c r="O149" s="160">
        <v>0</v>
      </c>
      <c r="P149" s="161"/>
      <c r="Q149" s="162"/>
      <c r="R149" s="120">
        <f t="shared" si="49"/>
        <v>0</v>
      </c>
      <c r="S149" s="120">
        <f t="shared" si="50"/>
        <v>0</v>
      </c>
      <c r="T149" s="120">
        <f t="shared" si="55"/>
        <v>0</v>
      </c>
      <c r="U149" s="120">
        <f t="shared" si="51"/>
        <v>0</v>
      </c>
      <c r="V149" s="121">
        <f t="shared" si="52"/>
        <v>0</v>
      </c>
      <c r="W149" s="179">
        <f t="shared" si="53"/>
        <v>0</v>
      </c>
      <c r="X149" s="54"/>
      <c r="Y149" s="11"/>
    </row>
    <row r="150" spans="1:25" x14ac:dyDescent="0.25">
      <c r="A150" s="78"/>
      <c r="B150" s="94"/>
      <c r="C150" s="149">
        <v>5</v>
      </c>
      <c r="D150" s="150"/>
      <c r="E150" s="119" t="s">
        <v>24</v>
      </c>
      <c r="F150" s="164"/>
      <c r="G150" s="157">
        <v>1</v>
      </c>
      <c r="H150" s="118" t="s">
        <v>3</v>
      </c>
      <c r="I150" s="158">
        <f t="shared" si="54"/>
        <v>1</v>
      </c>
      <c r="J150" s="44" t="s">
        <v>21</v>
      </c>
      <c r="K150" s="159">
        <v>0</v>
      </c>
      <c r="L150" s="132">
        <f t="shared" si="47"/>
        <v>0</v>
      </c>
      <c r="M150" s="159">
        <v>0</v>
      </c>
      <c r="N150" s="132">
        <f t="shared" si="48"/>
        <v>0</v>
      </c>
      <c r="O150" s="160">
        <v>0</v>
      </c>
      <c r="P150" s="161"/>
      <c r="Q150" s="162"/>
      <c r="R150" s="120">
        <f t="shared" si="49"/>
        <v>0</v>
      </c>
      <c r="S150" s="120">
        <f t="shared" si="50"/>
        <v>0</v>
      </c>
      <c r="T150" s="120">
        <f t="shared" si="55"/>
        <v>0</v>
      </c>
      <c r="U150" s="120">
        <f t="shared" si="51"/>
        <v>0</v>
      </c>
      <c r="V150" s="121">
        <f t="shared" si="52"/>
        <v>0</v>
      </c>
      <c r="W150" s="179">
        <f t="shared" si="53"/>
        <v>0</v>
      </c>
      <c r="X150" s="54"/>
      <c r="Y150" s="11"/>
    </row>
    <row r="151" spans="1:25" x14ac:dyDescent="0.25">
      <c r="A151" s="78"/>
      <c r="B151" s="94"/>
      <c r="C151" s="149">
        <v>6</v>
      </c>
      <c r="D151" s="150"/>
      <c r="E151" s="119" t="s">
        <v>24</v>
      </c>
      <c r="F151" s="164"/>
      <c r="G151" s="157">
        <v>1</v>
      </c>
      <c r="H151" s="118" t="s">
        <v>3</v>
      </c>
      <c r="I151" s="158">
        <f t="shared" si="54"/>
        <v>1</v>
      </c>
      <c r="J151" s="44" t="s">
        <v>21</v>
      </c>
      <c r="K151" s="159">
        <v>0</v>
      </c>
      <c r="L151" s="132">
        <f t="shared" si="47"/>
        <v>0</v>
      </c>
      <c r="M151" s="159">
        <v>0</v>
      </c>
      <c r="N151" s="132">
        <f t="shared" si="48"/>
        <v>0</v>
      </c>
      <c r="O151" s="160">
        <v>0</v>
      </c>
      <c r="P151" s="161"/>
      <c r="Q151" s="162"/>
      <c r="R151" s="120">
        <f t="shared" si="49"/>
        <v>0</v>
      </c>
      <c r="S151" s="120">
        <f t="shared" si="50"/>
        <v>0</v>
      </c>
      <c r="T151" s="120">
        <f t="shared" si="55"/>
        <v>0</v>
      </c>
      <c r="U151" s="120">
        <f t="shared" si="51"/>
        <v>0</v>
      </c>
      <c r="V151" s="121">
        <f t="shared" si="52"/>
        <v>0</v>
      </c>
      <c r="W151" s="179">
        <f t="shared" si="53"/>
        <v>0</v>
      </c>
      <c r="X151" s="54"/>
      <c r="Y151" s="11"/>
    </row>
    <row r="152" spans="1:25" x14ac:dyDescent="0.25">
      <c r="A152" s="78"/>
      <c r="B152" s="94"/>
      <c r="C152" s="149">
        <v>7</v>
      </c>
      <c r="D152" s="150"/>
      <c r="E152" s="119"/>
      <c r="F152" s="164"/>
      <c r="G152" s="157">
        <v>1</v>
      </c>
      <c r="H152" s="118" t="s">
        <v>3</v>
      </c>
      <c r="I152" s="158">
        <f t="shared" si="54"/>
        <v>1</v>
      </c>
      <c r="J152" s="44" t="s">
        <v>21</v>
      </c>
      <c r="K152" s="159"/>
      <c r="L152" s="132">
        <f t="shared" si="47"/>
        <v>0</v>
      </c>
      <c r="M152" s="159"/>
      <c r="N152" s="132">
        <f t="shared" si="48"/>
        <v>0</v>
      </c>
      <c r="O152" s="160">
        <v>0</v>
      </c>
      <c r="P152" s="161"/>
      <c r="Q152" s="162"/>
      <c r="R152" s="120">
        <f t="shared" si="49"/>
        <v>0</v>
      </c>
      <c r="S152" s="120">
        <f t="shared" si="50"/>
        <v>0</v>
      </c>
      <c r="T152" s="120">
        <f t="shared" si="55"/>
        <v>0</v>
      </c>
      <c r="U152" s="120">
        <f t="shared" si="51"/>
        <v>0</v>
      </c>
      <c r="V152" s="121">
        <f t="shared" si="52"/>
        <v>0</v>
      </c>
      <c r="W152" s="179">
        <f t="shared" si="53"/>
        <v>0</v>
      </c>
      <c r="X152" s="54"/>
      <c r="Y152" s="11"/>
    </row>
    <row r="153" spans="1:25" x14ac:dyDescent="0.25">
      <c r="A153" s="78"/>
      <c r="B153" s="94"/>
      <c r="C153" s="149">
        <v>8</v>
      </c>
      <c r="D153" s="150"/>
      <c r="E153" s="119"/>
      <c r="F153" s="164"/>
      <c r="G153" s="157">
        <v>1</v>
      </c>
      <c r="H153" s="118" t="s">
        <v>3</v>
      </c>
      <c r="I153" s="158">
        <f t="shared" si="54"/>
        <v>1</v>
      </c>
      <c r="J153" s="44" t="s">
        <v>21</v>
      </c>
      <c r="K153" s="159"/>
      <c r="L153" s="132">
        <f t="shared" si="47"/>
        <v>0</v>
      </c>
      <c r="M153" s="159"/>
      <c r="N153" s="132">
        <f t="shared" si="48"/>
        <v>0</v>
      </c>
      <c r="O153" s="160">
        <v>0</v>
      </c>
      <c r="P153" s="161"/>
      <c r="Q153" s="162"/>
      <c r="R153" s="120">
        <f t="shared" si="49"/>
        <v>0</v>
      </c>
      <c r="S153" s="120">
        <f t="shared" si="50"/>
        <v>0</v>
      </c>
      <c r="T153" s="120">
        <f t="shared" si="55"/>
        <v>0</v>
      </c>
      <c r="U153" s="120">
        <f t="shared" si="51"/>
        <v>0</v>
      </c>
      <c r="V153" s="121">
        <f t="shared" si="52"/>
        <v>0</v>
      </c>
      <c r="W153" s="179">
        <f t="shared" si="53"/>
        <v>0</v>
      </c>
      <c r="X153" s="54"/>
      <c r="Y153" s="11"/>
    </row>
    <row r="154" spans="1:25" x14ac:dyDescent="0.25">
      <c r="A154" s="78"/>
      <c r="B154" s="94"/>
      <c r="C154" s="149">
        <v>9</v>
      </c>
      <c r="D154" s="150"/>
      <c r="E154" s="119"/>
      <c r="F154" s="164"/>
      <c r="G154" s="157">
        <v>1</v>
      </c>
      <c r="H154" s="118" t="s">
        <v>3</v>
      </c>
      <c r="I154" s="158">
        <f t="shared" si="54"/>
        <v>1</v>
      </c>
      <c r="J154" s="44" t="s">
        <v>21</v>
      </c>
      <c r="K154" s="159"/>
      <c r="L154" s="132">
        <f t="shared" si="47"/>
        <v>0</v>
      </c>
      <c r="M154" s="159"/>
      <c r="N154" s="132">
        <f t="shared" si="48"/>
        <v>0</v>
      </c>
      <c r="O154" s="160">
        <v>0</v>
      </c>
      <c r="P154" s="161"/>
      <c r="Q154" s="162"/>
      <c r="R154" s="120">
        <f t="shared" si="49"/>
        <v>0</v>
      </c>
      <c r="S154" s="120">
        <f t="shared" si="50"/>
        <v>0</v>
      </c>
      <c r="T154" s="120">
        <f t="shared" si="55"/>
        <v>0</v>
      </c>
      <c r="U154" s="120">
        <f t="shared" si="51"/>
        <v>0</v>
      </c>
      <c r="V154" s="121">
        <f t="shared" si="52"/>
        <v>0</v>
      </c>
      <c r="W154" s="179">
        <f t="shared" si="53"/>
        <v>0</v>
      </c>
      <c r="X154" s="54"/>
      <c r="Y154" s="11"/>
    </row>
    <row r="155" spans="1:25" x14ac:dyDescent="0.25">
      <c r="A155" s="78"/>
      <c r="B155" s="94"/>
      <c r="C155" s="149">
        <v>10</v>
      </c>
      <c r="D155" s="150"/>
      <c r="E155" s="119"/>
      <c r="F155" s="164"/>
      <c r="G155" s="157">
        <v>1</v>
      </c>
      <c r="H155" s="118" t="s">
        <v>3</v>
      </c>
      <c r="I155" s="158">
        <f t="shared" si="54"/>
        <v>1</v>
      </c>
      <c r="J155" s="44" t="s">
        <v>21</v>
      </c>
      <c r="K155" s="159"/>
      <c r="L155" s="132">
        <f t="shared" si="47"/>
        <v>0</v>
      </c>
      <c r="M155" s="159"/>
      <c r="N155" s="132">
        <f t="shared" si="48"/>
        <v>0</v>
      </c>
      <c r="O155" s="160">
        <v>0</v>
      </c>
      <c r="P155" s="161"/>
      <c r="Q155" s="162"/>
      <c r="R155" s="120">
        <f t="shared" si="49"/>
        <v>0</v>
      </c>
      <c r="S155" s="120">
        <f t="shared" si="50"/>
        <v>0</v>
      </c>
      <c r="T155" s="120">
        <f t="shared" si="55"/>
        <v>0</v>
      </c>
      <c r="U155" s="120">
        <f t="shared" si="51"/>
        <v>0</v>
      </c>
      <c r="V155" s="121">
        <f t="shared" si="52"/>
        <v>0</v>
      </c>
      <c r="W155" s="179">
        <f t="shared" si="53"/>
        <v>0</v>
      </c>
      <c r="X155" s="54"/>
      <c r="Y155" s="11"/>
    </row>
    <row r="156" spans="1:25" x14ac:dyDescent="0.25">
      <c r="A156" s="78"/>
      <c r="B156" s="94"/>
      <c r="C156" s="149">
        <v>11</v>
      </c>
      <c r="D156" s="150"/>
      <c r="E156" s="119"/>
      <c r="F156" s="164"/>
      <c r="G156" s="157">
        <v>1</v>
      </c>
      <c r="H156" s="118" t="s">
        <v>3</v>
      </c>
      <c r="I156" s="158">
        <f t="shared" si="54"/>
        <v>1</v>
      </c>
      <c r="J156" s="44" t="s">
        <v>21</v>
      </c>
      <c r="K156" s="159"/>
      <c r="L156" s="132">
        <f t="shared" si="47"/>
        <v>0</v>
      </c>
      <c r="M156" s="159"/>
      <c r="N156" s="132">
        <f t="shared" si="48"/>
        <v>0</v>
      </c>
      <c r="O156" s="160">
        <v>0</v>
      </c>
      <c r="P156" s="161"/>
      <c r="Q156" s="162"/>
      <c r="R156" s="120">
        <f t="shared" si="49"/>
        <v>0</v>
      </c>
      <c r="S156" s="120">
        <f t="shared" si="50"/>
        <v>0</v>
      </c>
      <c r="T156" s="120">
        <f t="shared" si="55"/>
        <v>0</v>
      </c>
      <c r="U156" s="120">
        <f t="shared" si="51"/>
        <v>0</v>
      </c>
      <c r="V156" s="121">
        <f t="shared" si="52"/>
        <v>0</v>
      </c>
      <c r="W156" s="179">
        <f t="shared" si="53"/>
        <v>0</v>
      </c>
      <c r="X156" s="54"/>
      <c r="Y156" s="11"/>
    </row>
    <row r="157" spans="1:25" x14ac:dyDescent="0.25">
      <c r="A157" s="78">
        <v>12</v>
      </c>
      <c r="B157" s="94"/>
      <c r="C157" s="149">
        <v>12</v>
      </c>
      <c r="D157" s="150"/>
      <c r="E157" s="119"/>
      <c r="F157" s="164"/>
      <c r="G157" s="157">
        <v>1</v>
      </c>
      <c r="H157" s="118" t="s">
        <v>3</v>
      </c>
      <c r="I157" s="158">
        <f t="shared" si="54"/>
        <v>1</v>
      </c>
      <c r="J157" s="44" t="s">
        <v>21</v>
      </c>
      <c r="K157" s="159"/>
      <c r="L157" s="132">
        <f t="shared" si="47"/>
        <v>0</v>
      </c>
      <c r="M157" s="159"/>
      <c r="N157" s="132">
        <f t="shared" si="48"/>
        <v>0</v>
      </c>
      <c r="O157" s="160">
        <v>0</v>
      </c>
      <c r="P157" s="161"/>
      <c r="Q157" s="162"/>
      <c r="R157" s="120">
        <f t="shared" si="49"/>
        <v>0</v>
      </c>
      <c r="S157" s="120">
        <f t="shared" si="50"/>
        <v>0</v>
      </c>
      <c r="T157" s="120">
        <f t="shared" si="55"/>
        <v>0</v>
      </c>
      <c r="U157" s="120">
        <f t="shared" si="51"/>
        <v>0</v>
      </c>
      <c r="V157" s="121">
        <f t="shared" si="52"/>
        <v>0</v>
      </c>
      <c r="W157" s="179">
        <f t="shared" si="53"/>
        <v>0</v>
      </c>
      <c r="X157" s="54"/>
      <c r="Y157" s="11"/>
    </row>
    <row r="158" spans="1:25" x14ac:dyDescent="0.25">
      <c r="A158" s="78">
        <v>13</v>
      </c>
      <c r="B158" s="94"/>
      <c r="C158" s="149">
        <v>13</v>
      </c>
      <c r="D158" s="150"/>
      <c r="E158" s="119"/>
      <c r="F158" s="164"/>
      <c r="G158" s="157">
        <v>1</v>
      </c>
      <c r="H158" s="118" t="s">
        <v>3</v>
      </c>
      <c r="I158" s="158">
        <f t="shared" si="54"/>
        <v>1</v>
      </c>
      <c r="J158" s="44" t="s">
        <v>21</v>
      </c>
      <c r="K158" s="159"/>
      <c r="L158" s="132">
        <f t="shared" si="47"/>
        <v>0</v>
      </c>
      <c r="M158" s="159"/>
      <c r="N158" s="132">
        <f t="shared" si="48"/>
        <v>0</v>
      </c>
      <c r="O158" s="160">
        <v>0</v>
      </c>
      <c r="P158" s="161"/>
      <c r="Q158" s="162"/>
      <c r="R158" s="120">
        <f t="shared" si="49"/>
        <v>0</v>
      </c>
      <c r="S158" s="120">
        <f t="shared" si="50"/>
        <v>0</v>
      </c>
      <c r="T158" s="120">
        <f t="shared" si="55"/>
        <v>0</v>
      </c>
      <c r="U158" s="120">
        <f t="shared" si="51"/>
        <v>0</v>
      </c>
      <c r="V158" s="121">
        <f t="shared" si="52"/>
        <v>0</v>
      </c>
      <c r="W158" s="179">
        <f t="shared" si="53"/>
        <v>0</v>
      </c>
      <c r="X158" s="54"/>
      <c r="Y158" s="11"/>
    </row>
    <row r="159" spans="1:25" x14ac:dyDescent="0.25">
      <c r="A159" s="78"/>
      <c r="B159" s="94"/>
      <c r="C159" s="149">
        <v>14</v>
      </c>
      <c r="D159" s="150"/>
      <c r="E159" s="119"/>
      <c r="F159" s="164"/>
      <c r="G159" s="157">
        <v>1</v>
      </c>
      <c r="H159" s="118" t="s">
        <v>3</v>
      </c>
      <c r="I159" s="158">
        <f t="shared" si="54"/>
        <v>1</v>
      </c>
      <c r="J159" s="44" t="s">
        <v>21</v>
      </c>
      <c r="K159" s="159"/>
      <c r="L159" s="132">
        <f t="shared" si="47"/>
        <v>0</v>
      </c>
      <c r="M159" s="159"/>
      <c r="N159" s="132">
        <f t="shared" si="48"/>
        <v>0</v>
      </c>
      <c r="O159" s="160">
        <v>0</v>
      </c>
      <c r="P159" s="161"/>
      <c r="Q159" s="162"/>
      <c r="R159" s="120">
        <f t="shared" si="49"/>
        <v>0</v>
      </c>
      <c r="S159" s="120">
        <f t="shared" si="50"/>
        <v>0</v>
      </c>
      <c r="T159" s="120">
        <f t="shared" si="55"/>
        <v>0</v>
      </c>
      <c r="U159" s="120">
        <f t="shared" si="51"/>
        <v>0</v>
      </c>
      <c r="V159" s="121">
        <f t="shared" si="52"/>
        <v>0</v>
      </c>
      <c r="W159" s="179">
        <f t="shared" si="53"/>
        <v>0</v>
      </c>
      <c r="X159" s="54"/>
      <c r="Y159" s="11"/>
    </row>
    <row r="160" spans="1:25" x14ac:dyDescent="0.25">
      <c r="A160" s="78"/>
      <c r="B160" s="94"/>
      <c r="C160" s="149">
        <v>15</v>
      </c>
      <c r="D160" s="150"/>
      <c r="E160" s="119"/>
      <c r="F160" s="164"/>
      <c r="G160" s="157">
        <v>1</v>
      </c>
      <c r="H160" s="118" t="s">
        <v>3</v>
      </c>
      <c r="I160" s="158">
        <f t="shared" si="54"/>
        <v>1</v>
      </c>
      <c r="J160" s="44" t="s">
        <v>21</v>
      </c>
      <c r="K160" s="159"/>
      <c r="L160" s="132">
        <f t="shared" si="47"/>
        <v>0</v>
      </c>
      <c r="M160" s="159"/>
      <c r="N160" s="132">
        <f t="shared" si="48"/>
        <v>0</v>
      </c>
      <c r="O160" s="160">
        <v>0</v>
      </c>
      <c r="P160" s="161"/>
      <c r="Q160" s="162"/>
      <c r="R160" s="120">
        <f t="shared" si="49"/>
        <v>0</v>
      </c>
      <c r="S160" s="120">
        <f t="shared" si="50"/>
        <v>0</v>
      </c>
      <c r="T160" s="120">
        <f t="shared" si="55"/>
        <v>0</v>
      </c>
      <c r="U160" s="120">
        <f t="shared" si="51"/>
        <v>0</v>
      </c>
      <c r="V160" s="121">
        <f t="shared" si="52"/>
        <v>0</v>
      </c>
      <c r="W160" s="179">
        <f t="shared" si="53"/>
        <v>0</v>
      </c>
      <c r="X160" s="54"/>
      <c r="Y160" s="11"/>
    </row>
    <row r="161" spans="1:25" x14ac:dyDescent="0.25">
      <c r="A161" s="78"/>
      <c r="B161" s="94"/>
      <c r="C161" s="149">
        <v>16</v>
      </c>
      <c r="D161" s="150"/>
      <c r="E161" s="119"/>
      <c r="F161" s="164"/>
      <c r="G161" s="157">
        <v>1</v>
      </c>
      <c r="H161" s="118" t="s">
        <v>3</v>
      </c>
      <c r="I161" s="158">
        <f t="shared" si="54"/>
        <v>1</v>
      </c>
      <c r="J161" s="44" t="s">
        <v>21</v>
      </c>
      <c r="K161" s="159"/>
      <c r="L161" s="132">
        <f t="shared" si="47"/>
        <v>0</v>
      </c>
      <c r="M161" s="159"/>
      <c r="N161" s="132">
        <f t="shared" si="48"/>
        <v>0</v>
      </c>
      <c r="O161" s="160">
        <v>0</v>
      </c>
      <c r="P161" s="161"/>
      <c r="Q161" s="162"/>
      <c r="R161" s="120">
        <f t="shared" si="49"/>
        <v>0</v>
      </c>
      <c r="S161" s="120">
        <f t="shared" si="50"/>
        <v>0</v>
      </c>
      <c r="T161" s="120">
        <f t="shared" si="55"/>
        <v>0</v>
      </c>
      <c r="U161" s="120">
        <f t="shared" si="51"/>
        <v>0</v>
      </c>
      <c r="V161" s="121">
        <f t="shared" si="52"/>
        <v>0</v>
      </c>
      <c r="W161" s="179">
        <f t="shared" si="53"/>
        <v>0</v>
      </c>
      <c r="X161" s="54"/>
      <c r="Y161" s="11"/>
    </row>
    <row r="162" spans="1:25" x14ac:dyDescent="0.25">
      <c r="A162" s="78"/>
      <c r="B162" s="94"/>
      <c r="C162" s="149">
        <v>17</v>
      </c>
      <c r="D162" s="150"/>
      <c r="E162" s="119"/>
      <c r="F162" s="164"/>
      <c r="G162" s="157">
        <v>1</v>
      </c>
      <c r="H162" s="118" t="s">
        <v>3</v>
      </c>
      <c r="I162" s="158">
        <f t="shared" si="54"/>
        <v>1</v>
      </c>
      <c r="J162" s="44" t="s">
        <v>21</v>
      </c>
      <c r="K162" s="159"/>
      <c r="L162" s="132">
        <f t="shared" si="47"/>
        <v>0</v>
      </c>
      <c r="M162" s="159"/>
      <c r="N162" s="132">
        <f t="shared" si="48"/>
        <v>0</v>
      </c>
      <c r="O162" s="160">
        <v>0</v>
      </c>
      <c r="P162" s="161"/>
      <c r="Q162" s="162"/>
      <c r="R162" s="120">
        <f>SUM(N162+O162+P162+Q162)*$L$12</f>
        <v>0</v>
      </c>
      <c r="S162" s="120">
        <f t="shared" si="50"/>
        <v>0</v>
      </c>
      <c r="T162" s="120">
        <f t="shared" si="55"/>
        <v>0</v>
      </c>
      <c r="U162" s="120">
        <f>+(T162)*$U$15</f>
        <v>0</v>
      </c>
      <c r="V162" s="121">
        <f t="shared" si="52"/>
        <v>0</v>
      </c>
      <c r="W162" s="179">
        <f t="shared" si="53"/>
        <v>0</v>
      </c>
      <c r="X162" s="54"/>
      <c r="Y162" s="11"/>
    </row>
    <row r="163" spans="1:25" x14ac:dyDescent="0.25">
      <c r="A163" s="78"/>
      <c r="B163" s="94"/>
      <c r="C163" s="149">
        <v>18</v>
      </c>
      <c r="D163" s="150"/>
      <c r="E163" s="119"/>
      <c r="F163" s="164"/>
      <c r="G163" s="157">
        <v>1</v>
      </c>
      <c r="H163" s="118" t="s">
        <v>3</v>
      </c>
      <c r="I163" s="158">
        <f t="shared" si="54"/>
        <v>1</v>
      </c>
      <c r="J163" s="44" t="s">
        <v>21</v>
      </c>
      <c r="K163" s="159"/>
      <c r="L163" s="132">
        <f t="shared" si="47"/>
        <v>0</v>
      </c>
      <c r="M163" s="159"/>
      <c r="N163" s="132">
        <f t="shared" si="48"/>
        <v>0</v>
      </c>
      <c r="O163" s="160">
        <v>0</v>
      </c>
      <c r="P163" s="161"/>
      <c r="Q163" s="162"/>
      <c r="R163" s="120">
        <f t="shared" si="49"/>
        <v>0</v>
      </c>
      <c r="S163" s="120">
        <f t="shared" si="50"/>
        <v>0</v>
      </c>
      <c r="T163" s="120">
        <f t="shared" si="55"/>
        <v>0</v>
      </c>
      <c r="U163" s="120">
        <f>+(T163)*$U$15</f>
        <v>0</v>
      </c>
      <c r="V163" s="121">
        <f t="shared" si="52"/>
        <v>0</v>
      </c>
      <c r="W163" s="179">
        <f t="shared" si="53"/>
        <v>0</v>
      </c>
      <c r="X163" s="54"/>
      <c r="Y163" s="11"/>
    </row>
    <row r="164" spans="1:25" x14ac:dyDescent="0.25">
      <c r="A164" s="78"/>
      <c r="B164" s="94"/>
      <c r="C164" s="149">
        <v>19</v>
      </c>
      <c r="D164" s="150"/>
      <c r="E164" s="119"/>
      <c r="F164" s="164"/>
      <c r="G164" s="157">
        <v>1</v>
      </c>
      <c r="H164" s="118" t="s">
        <v>3</v>
      </c>
      <c r="I164" s="158">
        <f t="shared" si="54"/>
        <v>1</v>
      </c>
      <c r="J164" s="44" t="s">
        <v>21</v>
      </c>
      <c r="K164" s="159"/>
      <c r="L164" s="132">
        <f t="shared" si="47"/>
        <v>0</v>
      </c>
      <c r="M164" s="159"/>
      <c r="N164" s="132">
        <f t="shared" si="48"/>
        <v>0</v>
      </c>
      <c r="O164" s="160">
        <v>0</v>
      </c>
      <c r="P164" s="161"/>
      <c r="Q164" s="162"/>
      <c r="R164" s="120">
        <f t="shared" si="49"/>
        <v>0</v>
      </c>
      <c r="S164" s="120">
        <f t="shared" si="50"/>
        <v>0</v>
      </c>
      <c r="T164" s="120">
        <f t="shared" si="55"/>
        <v>0</v>
      </c>
      <c r="U164" s="120">
        <f t="shared" si="51"/>
        <v>0</v>
      </c>
      <c r="V164" s="121">
        <f t="shared" si="52"/>
        <v>0</v>
      </c>
      <c r="W164" s="179">
        <f t="shared" si="53"/>
        <v>0</v>
      </c>
      <c r="X164" s="54"/>
      <c r="Y164" s="11"/>
    </row>
    <row r="165" spans="1:25" x14ac:dyDescent="0.25">
      <c r="A165" s="78"/>
      <c r="B165" s="94"/>
      <c r="C165" s="149">
        <v>20</v>
      </c>
      <c r="D165" s="150"/>
      <c r="E165" s="119"/>
      <c r="F165" s="164"/>
      <c r="G165" s="157">
        <v>1</v>
      </c>
      <c r="H165" s="118" t="s">
        <v>3</v>
      </c>
      <c r="I165" s="158">
        <f>VLOOKUP(H165,$K$7:$L$11,2,FALSE)</f>
        <v>1</v>
      </c>
      <c r="J165" s="44" t="s">
        <v>21</v>
      </c>
      <c r="K165" s="159"/>
      <c r="L165" s="132">
        <f t="shared" si="47"/>
        <v>0</v>
      </c>
      <c r="M165" s="159"/>
      <c r="N165" s="132">
        <f t="shared" si="48"/>
        <v>0</v>
      </c>
      <c r="O165" s="160">
        <v>0</v>
      </c>
      <c r="P165" s="161"/>
      <c r="Q165" s="162"/>
      <c r="R165" s="120">
        <f t="shared" si="49"/>
        <v>0</v>
      </c>
      <c r="S165" s="120">
        <f t="shared" si="50"/>
        <v>0</v>
      </c>
      <c r="T165" s="120">
        <f>SUM(N165:R165)</f>
        <v>0</v>
      </c>
      <c r="U165" s="120">
        <f t="shared" si="51"/>
        <v>0</v>
      </c>
      <c r="V165" s="121">
        <f t="shared" si="52"/>
        <v>0</v>
      </c>
      <c r="W165" s="138">
        <f t="shared" si="53"/>
        <v>0</v>
      </c>
      <c r="X165" s="54"/>
      <c r="Y165" s="11"/>
    </row>
    <row r="166" spans="1:25" s="26" customFormat="1" ht="6" customHeight="1" x14ac:dyDescent="0.25">
      <c r="A166" s="83"/>
      <c r="B166" s="52"/>
      <c r="C166" s="27"/>
      <c r="D166" s="27"/>
      <c r="E166" s="27"/>
      <c r="F166" s="27"/>
      <c r="G166" s="45"/>
      <c r="H166" s="45"/>
      <c r="I166" s="46"/>
      <c r="J166" s="45"/>
      <c r="K166" s="123"/>
      <c r="L166" s="123"/>
      <c r="M166" s="123"/>
      <c r="N166" s="123"/>
      <c r="O166" s="123"/>
      <c r="P166" s="123"/>
      <c r="Q166" s="123"/>
      <c r="R166" s="123">
        <f>SUM(N166+O166+P166+Q166)*0</f>
        <v>0</v>
      </c>
      <c r="S166" s="123"/>
      <c r="T166" s="123"/>
      <c r="U166" s="123"/>
      <c r="V166" s="123"/>
      <c r="W166" s="139"/>
      <c r="X166" s="54"/>
      <c r="Y166" s="84"/>
    </row>
    <row r="167" spans="1:25" x14ac:dyDescent="0.25">
      <c r="A167" s="78"/>
      <c r="B167" s="62"/>
      <c r="C167" s="38"/>
      <c r="D167" s="39" t="s">
        <v>33</v>
      </c>
      <c r="E167" s="40"/>
      <c r="F167" s="59"/>
      <c r="G167" s="60"/>
      <c r="H167" s="60"/>
      <c r="I167" s="61"/>
      <c r="J167" s="60"/>
      <c r="K167" s="122"/>
      <c r="L167" s="122"/>
      <c r="M167" s="122"/>
      <c r="N167" s="122"/>
      <c r="O167" s="124"/>
      <c r="P167" s="124" t="s">
        <v>24</v>
      </c>
      <c r="Q167" s="124" t="s">
        <v>24</v>
      </c>
      <c r="R167" s="124" t="s">
        <v>24</v>
      </c>
      <c r="S167" s="124"/>
      <c r="T167" s="124"/>
      <c r="U167" s="124"/>
      <c r="V167" s="125">
        <f>SUM(V146:V165)</f>
        <v>0</v>
      </c>
      <c r="W167" s="125">
        <f>SUM(W146:W165)</f>
        <v>0</v>
      </c>
      <c r="X167" s="54"/>
      <c r="Y167" s="11"/>
    </row>
    <row r="168" spans="1:25" x14ac:dyDescent="0.25">
      <c r="A168" s="78"/>
      <c r="B168" s="49"/>
      <c r="C168" s="50"/>
      <c r="D168" s="50"/>
      <c r="E168" s="50"/>
      <c r="F168" s="50"/>
      <c r="G168" s="50"/>
      <c r="H168" s="50"/>
      <c r="I168" s="51"/>
      <c r="J168" s="50"/>
      <c r="K168" s="127"/>
      <c r="L168" s="127"/>
      <c r="M168" s="127"/>
      <c r="N168" s="127"/>
      <c r="O168" s="127"/>
      <c r="P168" s="127"/>
      <c r="Q168" s="127"/>
      <c r="R168" s="127">
        <f>SUM(N168+O168+P168+Q168)*0</f>
        <v>0</v>
      </c>
      <c r="S168" s="127"/>
      <c r="T168" s="127"/>
      <c r="U168" s="127"/>
      <c r="V168" s="142"/>
      <c r="W168" s="142"/>
      <c r="X168" s="54"/>
      <c r="Y168" s="11"/>
    </row>
    <row r="169" spans="1:25" s="26" customFormat="1" ht="17.25" customHeight="1" x14ac:dyDescent="0.3">
      <c r="A169" s="83"/>
      <c r="B169" s="52"/>
      <c r="C169" s="224">
        <v>7</v>
      </c>
      <c r="D169" s="225"/>
      <c r="E169" s="37" t="s">
        <v>24</v>
      </c>
      <c r="F169" s="156" t="s">
        <v>24</v>
      </c>
      <c r="G169" s="76"/>
      <c r="H169" s="76"/>
      <c r="I169" s="76"/>
      <c r="J169" s="76"/>
      <c r="K169" s="130"/>
      <c r="L169" s="128" t="s">
        <v>24</v>
      </c>
      <c r="M169" s="130"/>
      <c r="N169" s="128" t="s">
        <v>24</v>
      </c>
      <c r="O169" s="131"/>
      <c r="P169" s="131" t="s">
        <v>24</v>
      </c>
      <c r="Q169" s="129" t="s">
        <v>24</v>
      </c>
      <c r="R169" s="129"/>
      <c r="S169" s="129" t="s">
        <v>24</v>
      </c>
      <c r="T169" s="129" t="s">
        <v>24</v>
      </c>
      <c r="U169" s="129" t="s">
        <v>24</v>
      </c>
      <c r="V169" s="143" t="s">
        <v>24</v>
      </c>
      <c r="W169" s="143" t="s">
        <v>24</v>
      </c>
      <c r="X169" s="54"/>
      <c r="Y169" s="84"/>
    </row>
    <row r="170" spans="1:25" x14ac:dyDescent="0.25">
      <c r="A170" s="78"/>
      <c r="B170" s="94"/>
      <c r="C170" s="149">
        <v>1</v>
      </c>
      <c r="D170" s="150"/>
      <c r="E170" s="119" t="s">
        <v>24</v>
      </c>
      <c r="F170" s="164"/>
      <c r="G170" s="157">
        <v>1</v>
      </c>
      <c r="H170" s="118" t="s">
        <v>3</v>
      </c>
      <c r="I170" s="158">
        <f>VLOOKUP(H170,$K$7:$L$11,2,FALSE)</f>
        <v>1</v>
      </c>
      <c r="J170" s="44" t="s">
        <v>21</v>
      </c>
      <c r="K170" s="159">
        <v>0</v>
      </c>
      <c r="L170" s="132">
        <f t="shared" ref="L170:L189" si="56">+K170*I170*G170</f>
        <v>0</v>
      </c>
      <c r="M170" s="159">
        <v>0</v>
      </c>
      <c r="N170" s="132">
        <f t="shared" ref="N170:N189" si="57">+M170*I170*G170</f>
        <v>0</v>
      </c>
      <c r="O170" s="160">
        <v>0</v>
      </c>
      <c r="P170" s="161">
        <v>0</v>
      </c>
      <c r="Q170" s="162">
        <v>0</v>
      </c>
      <c r="R170" s="120">
        <f t="shared" ref="R170:R189" si="58">SUM(N170+O170+P170+Q170)*$L$12</f>
        <v>0</v>
      </c>
      <c r="S170" s="120">
        <f t="shared" ref="S170:S189" si="59">SUM(L170:R170)-M170-N170</f>
        <v>0</v>
      </c>
      <c r="T170" s="120">
        <f>SUM(N170:R170)</f>
        <v>0</v>
      </c>
      <c r="U170" s="120">
        <f t="shared" ref="U170:U189" si="60">+(T170)*$U$15</f>
        <v>0</v>
      </c>
      <c r="V170" s="121">
        <f t="shared" ref="V170:V189" si="61">ROUND(+(S170)*1.0341,0)</f>
        <v>0</v>
      </c>
      <c r="W170" s="179">
        <f t="shared" ref="W170:W189" si="62">ROUND(SUM(T170:U170),0)</f>
        <v>0</v>
      </c>
      <c r="X170" s="54"/>
      <c r="Y170" s="11"/>
    </row>
    <row r="171" spans="1:25" x14ac:dyDescent="0.25">
      <c r="A171" s="78"/>
      <c r="B171" s="94"/>
      <c r="C171" s="149">
        <v>2</v>
      </c>
      <c r="D171" s="150"/>
      <c r="E171" s="119" t="s">
        <v>24</v>
      </c>
      <c r="F171" s="164"/>
      <c r="G171" s="157">
        <v>1</v>
      </c>
      <c r="H171" s="118" t="s">
        <v>3</v>
      </c>
      <c r="I171" s="158">
        <f t="shared" ref="I171:I188" si="63">VLOOKUP(H171,$K$7:$L$11,2,FALSE)</f>
        <v>1</v>
      </c>
      <c r="J171" s="44" t="s">
        <v>21</v>
      </c>
      <c r="K171" s="159">
        <v>0</v>
      </c>
      <c r="L171" s="132">
        <f t="shared" si="56"/>
        <v>0</v>
      </c>
      <c r="M171" s="159">
        <v>0</v>
      </c>
      <c r="N171" s="132">
        <f t="shared" si="57"/>
        <v>0</v>
      </c>
      <c r="O171" s="160">
        <v>0</v>
      </c>
      <c r="P171" s="161"/>
      <c r="Q171" s="162"/>
      <c r="R171" s="120">
        <f t="shared" si="58"/>
        <v>0</v>
      </c>
      <c r="S171" s="120">
        <f t="shared" si="59"/>
        <v>0</v>
      </c>
      <c r="T171" s="120">
        <f t="shared" ref="T171:T189" si="64">SUM(N171:R171)</f>
        <v>0</v>
      </c>
      <c r="U171" s="120">
        <f t="shared" si="60"/>
        <v>0</v>
      </c>
      <c r="V171" s="121">
        <f t="shared" si="61"/>
        <v>0</v>
      </c>
      <c r="W171" s="179">
        <f t="shared" si="62"/>
        <v>0</v>
      </c>
      <c r="X171" s="54"/>
      <c r="Y171" s="11"/>
    </row>
    <row r="172" spans="1:25" x14ac:dyDescent="0.25">
      <c r="A172" s="78"/>
      <c r="B172" s="94"/>
      <c r="C172" s="149">
        <v>3</v>
      </c>
      <c r="D172" s="150"/>
      <c r="E172" s="119" t="s">
        <v>24</v>
      </c>
      <c r="F172" s="164"/>
      <c r="G172" s="157">
        <v>1</v>
      </c>
      <c r="H172" s="118" t="s">
        <v>3</v>
      </c>
      <c r="I172" s="158">
        <f t="shared" si="63"/>
        <v>1</v>
      </c>
      <c r="J172" s="44" t="s">
        <v>21</v>
      </c>
      <c r="K172" s="159">
        <v>0</v>
      </c>
      <c r="L172" s="132">
        <f t="shared" si="56"/>
        <v>0</v>
      </c>
      <c r="M172" s="159">
        <v>0</v>
      </c>
      <c r="N172" s="132">
        <f t="shared" si="57"/>
        <v>0</v>
      </c>
      <c r="O172" s="160">
        <v>0</v>
      </c>
      <c r="P172" s="161"/>
      <c r="Q172" s="162"/>
      <c r="R172" s="120">
        <f t="shared" si="58"/>
        <v>0</v>
      </c>
      <c r="S172" s="120">
        <f t="shared" si="59"/>
        <v>0</v>
      </c>
      <c r="T172" s="120">
        <f t="shared" si="64"/>
        <v>0</v>
      </c>
      <c r="U172" s="120">
        <f t="shared" si="60"/>
        <v>0</v>
      </c>
      <c r="V172" s="121">
        <f t="shared" si="61"/>
        <v>0</v>
      </c>
      <c r="W172" s="179">
        <f t="shared" si="62"/>
        <v>0</v>
      </c>
      <c r="X172" s="54"/>
      <c r="Y172" s="11"/>
    </row>
    <row r="173" spans="1:25" x14ac:dyDescent="0.25">
      <c r="A173" s="78"/>
      <c r="B173" s="94"/>
      <c r="C173" s="149">
        <v>4</v>
      </c>
      <c r="D173" s="150"/>
      <c r="E173" s="119"/>
      <c r="F173" s="164"/>
      <c r="G173" s="157">
        <v>1</v>
      </c>
      <c r="H173" s="118" t="s">
        <v>3</v>
      </c>
      <c r="I173" s="158">
        <f t="shared" si="63"/>
        <v>1</v>
      </c>
      <c r="J173" s="44" t="s">
        <v>21</v>
      </c>
      <c r="K173" s="159"/>
      <c r="L173" s="132">
        <f t="shared" si="56"/>
        <v>0</v>
      </c>
      <c r="M173" s="159"/>
      <c r="N173" s="132">
        <f t="shared" si="57"/>
        <v>0</v>
      </c>
      <c r="O173" s="160">
        <v>0</v>
      </c>
      <c r="P173" s="161"/>
      <c r="Q173" s="162"/>
      <c r="R173" s="120">
        <f t="shared" si="58"/>
        <v>0</v>
      </c>
      <c r="S173" s="120">
        <f t="shared" si="59"/>
        <v>0</v>
      </c>
      <c r="T173" s="120">
        <f t="shared" si="64"/>
        <v>0</v>
      </c>
      <c r="U173" s="120">
        <f t="shared" si="60"/>
        <v>0</v>
      </c>
      <c r="V173" s="121">
        <f t="shared" si="61"/>
        <v>0</v>
      </c>
      <c r="W173" s="179">
        <f t="shared" si="62"/>
        <v>0</v>
      </c>
      <c r="X173" s="54"/>
      <c r="Y173" s="11"/>
    </row>
    <row r="174" spans="1:25" x14ac:dyDescent="0.25">
      <c r="A174" s="78"/>
      <c r="B174" s="94"/>
      <c r="C174" s="149">
        <v>5</v>
      </c>
      <c r="D174" s="150"/>
      <c r="E174" s="119"/>
      <c r="F174" s="164"/>
      <c r="G174" s="157">
        <v>1</v>
      </c>
      <c r="H174" s="118" t="s">
        <v>3</v>
      </c>
      <c r="I174" s="158">
        <f t="shared" si="63"/>
        <v>1</v>
      </c>
      <c r="J174" s="44" t="s">
        <v>21</v>
      </c>
      <c r="K174" s="159"/>
      <c r="L174" s="132">
        <f t="shared" si="56"/>
        <v>0</v>
      </c>
      <c r="M174" s="159"/>
      <c r="N174" s="132">
        <f t="shared" si="57"/>
        <v>0</v>
      </c>
      <c r="O174" s="160">
        <v>0</v>
      </c>
      <c r="P174" s="161"/>
      <c r="Q174" s="162"/>
      <c r="R174" s="120">
        <f t="shared" si="58"/>
        <v>0</v>
      </c>
      <c r="S174" s="120">
        <f t="shared" si="59"/>
        <v>0</v>
      </c>
      <c r="T174" s="120">
        <f>SUM(N174:R174)</f>
        <v>0</v>
      </c>
      <c r="U174" s="120">
        <f t="shared" si="60"/>
        <v>0</v>
      </c>
      <c r="V174" s="121">
        <f t="shared" si="61"/>
        <v>0</v>
      </c>
      <c r="W174" s="179">
        <f t="shared" si="62"/>
        <v>0</v>
      </c>
      <c r="X174" s="54"/>
      <c r="Y174" s="11"/>
    </row>
    <row r="175" spans="1:25" x14ac:dyDescent="0.25">
      <c r="A175" s="78"/>
      <c r="B175" s="94"/>
      <c r="C175" s="149">
        <v>6</v>
      </c>
      <c r="D175" s="150"/>
      <c r="E175" s="119"/>
      <c r="F175" s="164"/>
      <c r="G175" s="157">
        <v>1</v>
      </c>
      <c r="H175" s="118" t="s">
        <v>3</v>
      </c>
      <c r="I175" s="158">
        <f t="shared" si="63"/>
        <v>1</v>
      </c>
      <c r="J175" s="44" t="s">
        <v>21</v>
      </c>
      <c r="K175" s="159"/>
      <c r="L175" s="132">
        <f t="shared" si="56"/>
        <v>0</v>
      </c>
      <c r="M175" s="159"/>
      <c r="N175" s="132">
        <f t="shared" si="57"/>
        <v>0</v>
      </c>
      <c r="O175" s="160">
        <v>0</v>
      </c>
      <c r="P175" s="161"/>
      <c r="Q175" s="162"/>
      <c r="R175" s="120">
        <f t="shared" si="58"/>
        <v>0</v>
      </c>
      <c r="S175" s="120">
        <f t="shared" si="59"/>
        <v>0</v>
      </c>
      <c r="T175" s="120">
        <f t="shared" si="64"/>
        <v>0</v>
      </c>
      <c r="U175" s="120">
        <f t="shared" si="60"/>
        <v>0</v>
      </c>
      <c r="V175" s="121">
        <f t="shared" si="61"/>
        <v>0</v>
      </c>
      <c r="W175" s="179">
        <f t="shared" si="62"/>
        <v>0</v>
      </c>
      <c r="X175" s="54"/>
      <c r="Y175" s="11"/>
    </row>
    <row r="176" spans="1:25" x14ac:dyDescent="0.25">
      <c r="A176" s="78"/>
      <c r="B176" s="94"/>
      <c r="C176" s="149">
        <v>7</v>
      </c>
      <c r="D176" s="150"/>
      <c r="E176" s="119"/>
      <c r="F176" s="164"/>
      <c r="G176" s="157">
        <v>1</v>
      </c>
      <c r="H176" s="118" t="s">
        <v>3</v>
      </c>
      <c r="I176" s="158">
        <f t="shared" si="63"/>
        <v>1</v>
      </c>
      <c r="J176" s="44" t="s">
        <v>21</v>
      </c>
      <c r="K176" s="159"/>
      <c r="L176" s="132">
        <f t="shared" si="56"/>
        <v>0</v>
      </c>
      <c r="M176" s="159"/>
      <c r="N176" s="132">
        <f t="shared" si="57"/>
        <v>0</v>
      </c>
      <c r="O176" s="160">
        <v>0</v>
      </c>
      <c r="P176" s="161"/>
      <c r="Q176" s="162"/>
      <c r="R176" s="120">
        <f t="shared" si="58"/>
        <v>0</v>
      </c>
      <c r="S176" s="120">
        <f t="shared" si="59"/>
        <v>0</v>
      </c>
      <c r="T176" s="120">
        <f t="shared" si="64"/>
        <v>0</v>
      </c>
      <c r="U176" s="120">
        <f t="shared" si="60"/>
        <v>0</v>
      </c>
      <c r="V176" s="121">
        <f t="shared" si="61"/>
        <v>0</v>
      </c>
      <c r="W176" s="179">
        <f t="shared" si="62"/>
        <v>0</v>
      </c>
      <c r="X176" s="54"/>
      <c r="Y176" s="11"/>
    </row>
    <row r="177" spans="1:25" x14ac:dyDescent="0.25">
      <c r="A177" s="78"/>
      <c r="B177" s="94"/>
      <c r="C177" s="149">
        <v>8</v>
      </c>
      <c r="D177" s="150"/>
      <c r="E177" s="119"/>
      <c r="F177" s="164"/>
      <c r="G177" s="157">
        <v>1</v>
      </c>
      <c r="H177" s="118" t="s">
        <v>3</v>
      </c>
      <c r="I177" s="158">
        <f t="shared" si="63"/>
        <v>1</v>
      </c>
      <c r="J177" s="44" t="s">
        <v>21</v>
      </c>
      <c r="K177" s="159"/>
      <c r="L177" s="132">
        <f t="shared" si="56"/>
        <v>0</v>
      </c>
      <c r="M177" s="159"/>
      <c r="N177" s="132">
        <f t="shared" si="57"/>
        <v>0</v>
      </c>
      <c r="O177" s="160">
        <v>0</v>
      </c>
      <c r="P177" s="161"/>
      <c r="Q177" s="162"/>
      <c r="R177" s="120">
        <f t="shared" si="58"/>
        <v>0</v>
      </c>
      <c r="S177" s="120">
        <f t="shared" si="59"/>
        <v>0</v>
      </c>
      <c r="T177" s="120">
        <f t="shared" si="64"/>
        <v>0</v>
      </c>
      <c r="U177" s="120">
        <f t="shared" si="60"/>
        <v>0</v>
      </c>
      <c r="V177" s="121">
        <f t="shared" si="61"/>
        <v>0</v>
      </c>
      <c r="W177" s="179">
        <f t="shared" si="62"/>
        <v>0</v>
      </c>
      <c r="X177" s="54"/>
      <c r="Y177" s="11"/>
    </row>
    <row r="178" spans="1:25" x14ac:dyDescent="0.25">
      <c r="A178" s="78"/>
      <c r="B178" s="94"/>
      <c r="C178" s="149">
        <v>9</v>
      </c>
      <c r="D178" s="150"/>
      <c r="E178" s="119"/>
      <c r="F178" s="164"/>
      <c r="G178" s="157">
        <v>1</v>
      </c>
      <c r="H178" s="118" t="s">
        <v>3</v>
      </c>
      <c r="I178" s="158">
        <f t="shared" si="63"/>
        <v>1</v>
      </c>
      <c r="J178" s="44" t="s">
        <v>21</v>
      </c>
      <c r="K178" s="159"/>
      <c r="L178" s="132">
        <f t="shared" si="56"/>
        <v>0</v>
      </c>
      <c r="M178" s="159"/>
      <c r="N178" s="132">
        <f t="shared" si="57"/>
        <v>0</v>
      </c>
      <c r="O178" s="160">
        <v>0</v>
      </c>
      <c r="P178" s="161"/>
      <c r="Q178" s="162"/>
      <c r="R178" s="120">
        <f t="shared" si="58"/>
        <v>0</v>
      </c>
      <c r="S178" s="120">
        <f t="shared" si="59"/>
        <v>0</v>
      </c>
      <c r="T178" s="120">
        <f t="shared" si="64"/>
        <v>0</v>
      </c>
      <c r="U178" s="120">
        <f t="shared" si="60"/>
        <v>0</v>
      </c>
      <c r="V178" s="121">
        <f t="shared" si="61"/>
        <v>0</v>
      </c>
      <c r="W178" s="179">
        <f t="shared" si="62"/>
        <v>0</v>
      </c>
      <c r="X178" s="54"/>
      <c r="Y178" s="11"/>
    </row>
    <row r="179" spans="1:25" x14ac:dyDescent="0.25">
      <c r="A179" s="78"/>
      <c r="B179" s="94"/>
      <c r="C179" s="149">
        <v>10</v>
      </c>
      <c r="D179" s="150"/>
      <c r="E179" s="119"/>
      <c r="F179" s="164"/>
      <c r="G179" s="157">
        <v>1</v>
      </c>
      <c r="H179" s="118" t="s">
        <v>3</v>
      </c>
      <c r="I179" s="158">
        <f t="shared" si="63"/>
        <v>1</v>
      </c>
      <c r="J179" s="44" t="s">
        <v>21</v>
      </c>
      <c r="K179" s="159"/>
      <c r="L179" s="132">
        <f t="shared" si="56"/>
        <v>0</v>
      </c>
      <c r="M179" s="159"/>
      <c r="N179" s="132">
        <f t="shared" si="57"/>
        <v>0</v>
      </c>
      <c r="O179" s="160">
        <v>0</v>
      </c>
      <c r="P179" s="161"/>
      <c r="Q179" s="162"/>
      <c r="R179" s="120">
        <f t="shared" si="58"/>
        <v>0</v>
      </c>
      <c r="S179" s="120">
        <f t="shared" si="59"/>
        <v>0</v>
      </c>
      <c r="T179" s="120">
        <f t="shared" si="64"/>
        <v>0</v>
      </c>
      <c r="U179" s="120">
        <f t="shared" si="60"/>
        <v>0</v>
      </c>
      <c r="V179" s="121">
        <f t="shared" si="61"/>
        <v>0</v>
      </c>
      <c r="W179" s="179">
        <f t="shared" si="62"/>
        <v>0</v>
      </c>
      <c r="X179" s="54"/>
      <c r="Y179" s="11"/>
    </row>
    <row r="180" spans="1:25" x14ac:dyDescent="0.25">
      <c r="A180" s="78"/>
      <c r="B180" s="94"/>
      <c r="C180" s="149">
        <v>11</v>
      </c>
      <c r="D180" s="150"/>
      <c r="E180" s="119"/>
      <c r="F180" s="164"/>
      <c r="G180" s="157">
        <v>1</v>
      </c>
      <c r="H180" s="118" t="s">
        <v>3</v>
      </c>
      <c r="I180" s="158">
        <f t="shared" si="63"/>
        <v>1</v>
      </c>
      <c r="J180" s="44" t="s">
        <v>21</v>
      </c>
      <c r="K180" s="159"/>
      <c r="L180" s="132">
        <f t="shared" si="56"/>
        <v>0</v>
      </c>
      <c r="M180" s="159"/>
      <c r="N180" s="132">
        <f t="shared" si="57"/>
        <v>0</v>
      </c>
      <c r="O180" s="160">
        <v>0</v>
      </c>
      <c r="P180" s="161"/>
      <c r="Q180" s="162"/>
      <c r="R180" s="120">
        <f t="shared" si="58"/>
        <v>0</v>
      </c>
      <c r="S180" s="120">
        <f t="shared" si="59"/>
        <v>0</v>
      </c>
      <c r="T180" s="120">
        <f t="shared" si="64"/>
        <v>0</v>
      </c>
      <c r="U180" s="120">
        <f t="shared" si="60"/>
        <v>0</v>
      </c>
      <c r="V180" s="121">
        <f t="shared" si="61"/>
        <v>0</v>
      </c>
      <c r="W180" s="179">
        <f t="shared" si="62"/>
        <v>0</v>
      </c>
      <c r="X180" s="54"/>
      <c r="Y180" s="11"/>
    </row>
    <row r="181" spans="1:25" x14ac:dyDescent="0.25">
      <c r="A181" s="78"/>
      <c r="B181" s="94"/>
      <c r="C181" s="149">
        <v>12</v>
      </c>
      <c r="D181" s="150"/>
      <c r="E181" s="119"/>
      <c r="F181" s="164"/>
      <c r="G181" s="157">
        <v>1</v>
      </c>
      <c r="H181" s="118" t="s">
        <v>3</v>
      </c>
      <c r="I181" s="158">
        <f t="shared" si="63"/>
        <v>1</v>
      </c>
      <c r="J181" s="44" t="s">
        <v>21</v>
      </c>
      <c r="K181" s="159"/>
      <c r="L181" s="132">
        <f t="shared" si="56"/>
        <v>0</v>
      </c>
      <c r="M181" s="159"/>
      <c r="N181" s="132">
        <f t="shared" si="57"/>
        <v>0</v>
      </c>
      <c r="O181" s="160">
        <v>0</v>
      </c>
      <c r="P181" s="161"/>
      <c r="Q181" s="162"/>
      <c r="R181" s="120">
        <f t="shared" si="58"/>
        <v>0</v>
      </c>
      <c r="S181" s="120">
        <f t="shared" si="59"/>
        <v>0</v>
      </c>
      <c r="T181" s="120">
        <f t="shared" si="64"/>
        <v>0</v>
      </c>
      <c r="U181" s="120">
        <f t="shared" si="60"/>
        <v>0</v>
      </c>
      <c r="V181" s="121">
        <f t="shared" si="61"/>
        <v>0</v>
      </c>
      <c r="W181" s="179">
        <f t="shared" si="62"/>
        <v>0</v>
      </c>
      <c r="X181" s="54"/>
      <c r="Y181" s="11"/>
    </row>
    <row r="182" spans="1:25" x14ac:dyDescent="0.25">
      <c r="A182" s="78"/>
      <c r="B182" s="94"/>
      <c r="C182" s="149">
        <v>13</v>
      </c>
      <c r="D182" s="150"/>
      <c r="E182" s="119"/>
      <c r="F182" s="164"/>
      <c r="G182" s="157">
        <v>1</v>
      </c>
      <c r="H182" s="118" t="s">
        <v>3</v>
      </c>
      <c r="I182" s="158">
        <f t="shared" si="63"/>
        <v>1</v>
      </c>
      <c r="J182" s="44" t="s">
        <v>21</v>
      </c>
      <c r="K182" s="159"/>
      <c r="L182" s="132">
        <f t="shared" si="56"/>
        <v>0</v>
      </c>
      <c r="M182" s="159"/>
      <c r="N182" s="132">
        <f t="shared" si="57"/>
        <v>0</v>
      </c>
      <c r="O182" s="160">
        <v>0</v>
      </c>
      <c r="P182" s="161"/>
      <c r="Q182" s="162"/>
      <c r="R182" s="120">
        <f t="shared" si="58"/>
        <v>0</v>
      </c>
      <c r="S182" s="120">
        <f t="shared" si="59"/>
        <v>0</v>
      </c>
      <c r="T182" s="120">
        <f t="shared" si="64"/>
        <v>0</v>
      </c>
      <c r="U182" s="120">
        <f t="shared" si="60"/>
        <v>0</v>
      </c>
      <c r="V182" s="121">
        <f t="shared" si="61"/>
        <v>0</v>
      </c>
      <c r="W182" s="179">
        <f t="shared" si="62"/>
        <v>0</v>
      </c>
      <c r="X182" s="54"/>
      <c r="Y182" s="11"/>
    </row>
    <row r="183" spans="1:25" x14ac:dyDescent="0.25">
      <c r="A183" s="78"/>
      <c r="B183" s="94"/>
      <c r="C183" s="149">
        <v>14</v>
      </c>
      <c r="D183" s="150"/>
      <c r="E183" s="119"/>
      <c r="F183" s="164"/>
      <c r="G183" s="157">
        <v>1</v>
      </c>
      <c r="H183" s="118" t="s">
        <v>3</v>
      </c>
      <c r="I183" s="158">
        <f t="shared" si="63"/>
        <v>1</v>
      </c>
      <c r="J183" s="44" t="s">
        <v>21</v>
      </c>
      <c r="K183" s="159"/>
      <c r="L183" s="132">
        <f t="shared" si="56"/>
        <v>0</v>
      </c>
      <c r="M183" s="159"/>
      <c r="N183" s="132">
        <f t="shared" si="57"/>
        <v>0</v>
      </c>
      <c r="O183" s="160">
        <v>0</v>
      </c>
      <c r="P183" s="161"/>
      <c r="Q183" s="162"/>
      <c r="R183" s="120">
        <f t="shared" si="58"/>
        <v>0</v>
      </c>
      <c r="S183" s="120">
        <f t="shared" si="59"/>
        <v>0</v>
      </c>
      <c r="T183" s="120">
        <f t="shared" si="64"/>
        <v>0</v>
      </c>
      <c r="U183" s="120">
        <f t="shared" si="60"/>
        <v>0</v>
      </c>
      <c r="V183" s="121">
        <f t="shared" si="61"/>
        <v>0</v>
      </c>
      <c r="W183" s="179">
        <f t="shared" si="62"/>
        <v>0</v>
      </c>
      <c r="X183" s="54"/>
      <c r="Y183" s="11"/>
    </row>
    <row r="184" spans="1:25" x14ac:dyDescent="0.25">
      <c r="A184" s="78"/>
      <c r="B184" s="94"/>
      <c r="C184" s="149">
        <v>15</v>
      </c>
      <c r="D184" s="150"/>
      <c r="E184" s="119"/>
      <c r="F184" s="164"/>
      <c r="G184" s="157">
        <v>1</v>
      </c>
      <c r="H184" s="118" t="s">
        <v>3</v>
      </c>
      <c r="I184" s="158">
        <f t="shared" si="63"/>
        <v>1</v>
      </c>
      <c r="J184" s="44" t="s">
        <v>21</v>
      </c>
      <c r="K184" s="159"/>
      <c r="L184" s="132">
        <f t="shared" si="56"/>
        <v>0</v>
      </c>
      <c r="M184" s="159"/>
      <c r="N184" s="132">
        <f t="shared" si="57"/>
        <v>0</v>
      </c>
      <c r="O184" s="160">
        <v>0</v>
      </c>
      <c r="P184" s="161"/>
      <c r="Q184" s="162"/>
      <c r="R184" s="120">
        <f t="shared" si="58"/>
        <v>0</v>
      </c>
      <c r="S184" s="120">
        <f t="shared" si="59"/>
        <v>0</v>
      </c>
      <c r="T184" s="120">
        <f t="shared" si="64"/>
        <v>0</v>
      </c>
      <c r="U184" s="120">
        <f t="shared" si="60"/>
        <v>0</v>
      </c>
      <c r="V184" s="121">
        <f t="shared" si="61"/>
        <v>0</v>
      </c>
      <c r="W184" s="179">
        <f t="shared" si="62"/>
        <v>0</v>
      </c>
      <c r="X184" s="54"/>
      <c r="Y184" s="11"/>
    </row>
    <row r="185" spans="1:25" x14ac:dyDescent="0.25">
      <c r="A185" s="78"/>
      <c r="B185" s="94"/>
      <c r="C185" s="149">
        <v>16</v>
      </c>
      <c r="D185" s="150"/>
      <c r="E185" s="119"/>
      <c r="F185" s="164"/>
      <c r="G185" s="157">
        <v>1</v>
      </c>
      <c r="H185" s="118" t="s">
        <v>3</v>
      </c>
      <c r="I185" s="158">
        <f t="shared" si="63"/>
        <v>1</v>
      </c>
      <c r="J185" s="44" t="s">
        <v>21</v>
      </c>
      <c r="K185" s="159"/>
      <c r="L185" s="132">
        <f t="shared" si="56"/>
        <v>0</v>
      </c>
      <c r="M185" s="159"/>
      <c r="N185" s="132">
        <f t="shared" si="57"/>
        <v>0</v>
      </c>
      <c r="O185" s="160">
        <v>0</v>
      </c>
      <c r="P185" s="161">
        <v>0</v>
      </c>
      <c r="Q185" s="162">
        <v>0</v>
      </c>
      <c r="R185" s="120">
        <f t="shared" si="58"/>
        <v>0</v>
      </c>
      <c r="S185" s="120">
        <f t="shared" si="59"/>
        <v>0</v>
      </c>
      <c r="T185" s="120">
        <f t="shared" si="64"/>
        <v>0</v>
      </c>
      <c r="U185" s="120">
        <f t="shared" si="60"/>
        <v>0</v>
      </c>
      <c r="V185" s="121">
        <f t="shared" si="61"/>
        <v>0</v>
      </c>
      <c r="W185" s="179">
        <f t="shared" si="62"/>
        <v>0</v>
      </c>
      <c r="X185" s="54"/>
      <c r="Y185" s="11"/>
    </row>
    <row r="186" spans="1:25" x14ac:dyDescent="0.25">
      <c r="A186" s="78"/>
      <c r="B186" s="94"/>
      <c r="C186" s="149">
        <v>17</v>
      </c>
      <c r="D186" s="150"/>
      <c r="E186" s="119"/>
      <c r="F186" s="164"/>
      <c r="G186" s="157">
        <v>1</v>
      </c>
      <c r="H186" s="118" t="s">
        <v>3</v>
      </c>
      <c r="I186" s="158">
        <f t="shared" si="63"/>
        <v>1</v>
      </c>
      <c r="J186" s="44" t="s">
        <v>21</v>
      </c>
      <c r="K186" s="159"/>
      <c r="L186" s="132">
        <f t="shared" si="56"/>
        <v>0</v>
      </c>
      <c r="M186" s="159"/>
      <c r="N186" s="132">
        <f t="shared" si="57"/>
        <v>0</v>
      </c>
      <c r="O186" s="160">
        <v>0</v>
      </c>
      <c r="P186" s="161">
        <v>0</v>
      </c>
      <c r="Q186" s="162">
        <v>0</v>
      </c>
      <c r="R186" s="120">
        <f t="shared" si="58"/>
        <v>0</v>
      </c>
      <c r="S186" s="120">
        <f t="shared" si="59"/>
        <v>0</v>
      </c>
      <c r="T186" s="120">
        <f t="shared" si="64"/>
        <v>0</v>
      </c>
      <c r="U186" s="120">
        <f t="shared" si="60"/>
        <v>0</v>
      </c>
      <c r="V186" s="121">
        <f t="shared" si="61"/>
        <v>0</v>
      </c>
      <c r="W186" s="179">
        <f t="shared" si="62"/>
        <v>0</v>
      </c>
      <c r="X186" s="54"/>
      <c r="Y186" s="11"/>
    </row>
    <row r="187" spans="1:25" x14ac:dyDescent="0.25">
      <c r="A187" s="78"/>
      <c r="B187" s="94"/>
      <c r="C187" s="149">
        <v>18</v>
      </c>
      <c r="D187" s="150"/>
      <c r="E187" s="119"/>
      <c r="F187" s="164"/>
      <c r="G187" s="157">
        <v>1</v>
      </c>
      <c r="H187" s="118" t="s">
        <v>3</v>
      </c>
      <c r="I187" s="158">
        <f t="shared" si="63"/>
        <v>1</v>
      </c>
      <c r="J187" s="44" t="s">
        <v>21</v>
      </c>
      <c r="K187" s="159"/>
      <c r="L187" s="132">
        <f t="shared" si="56"/>
        <v>0</v>
      </c>
      <c r="M187" s="159"/>
      <c r="N187" s="132">
        <f t="shared" si="57"/>
        <v>0</v>
      </c>
      <c r="O187" s="160">
        <v>0</v>
      </c>
      <c r="P187" s="161">
        <v>0</v>
      </c>
      <c r="Q187" s="162">
        <v>0</v>
      </c>
      <c r="R187" s="120">
        <f t="shared" si="58"/>
        <v>0</v>
      </c>
      <c r="S187" s="120">
        <f t="shared" si="59"/>
        <v>0</v>
      </c>
      <c r="T187" s="120">
        <f t="shared" si="64"/>
        <v>0</v>
      </c>
      <c r="U187" s="120">
        <f t="shared" si="60"/>
        <v>0</v>
      </c>
      <c r="V187" s="121">
        <f t="shared" si="61"/>
        <v>0</v>
      </c>
      <c r="W187" s="179">
        <f t="shared" si="62"/>
        <v>0</v>
      </c>
      <c r="X187" s="54"/>
      <c r="Y187" s="11"/>
    </row>
    <row r="188" spans="1:25" x14ac:dyDescent="0.25">
      <c r="A188" s="78"/>
      <c r="B188" s="94"/>
      <c r="C188" s="149">
        <f>C187+1</f>
        <v>19</v>
      </c>
      <c r="D188" s="150"/>
      <c r="E188" s="119"/>
      <c r="F188" s="164"/>
      <c r="G188" s="157">
        <v>1</v>
      </c>
      <c r="H188" s="118" t="s">
        <v>3</v>
      </c>
      <c r="I188" s="158">
        <f t="shared" si="63"/>
        <v>1</v>
      </c>
      <c r="J188" s="44" t="s">
        <v>21</v>
      </c>
      <c r="K188" s="159"/>
      <c r="L188" s="132">
        <f t="shared" si="56"/>
        <v>0</v>
      </c>
      <c r="M188" s="159"/>
      <c r="N188" s="132">
        <f t="shared" si="57"/>
        <v>0</v>
      </c>
      <c r="O188" s="160">
        <v>0</v>
      </c>
      <c r="P188" s="161">
        <v>0</v>
      </c>
      <c r="Q188" s="162">
        <v>0</v>
      </c>
      <c r="R188" s="120">
        <f t="shared" si="58"/>
        <v>0</v>
      </c>
      <c r="S188" s="120">
        <f t="shared" si="59"/>
        <v>0</v>
      </c>
      <c r="T188" s="120">
        <f t="shared" si="64"/>
        <v>0</v>
      </c>
      <c r="U188" s="120">
        <f t="shared" si="60"/>
        <v>0</v>
      </c>
      <c r="V188" s="121">
        <f t="shared" si="61"/>
        <v>0</v>
      </c>
      <c r="W188" s="179">
        <f t="shared" si="62"/>
        <v>0</v>
      </c>
      <c r="X188" s="54"/>
      <c r="Y188" s="11"/>
    </row>
    <row r="189" spans="1:25" x14ac:dyDescent="0.25">
      <c r="A189" s="78"/>
      <c r="B189" s="94"/>
      <c r="C189" s="149">
        <f>C188+1</f>
        <v>20</v>
      </c>
      <c r="D189" s="150"/>
      <c r="E189" s="119"/>
      <c r="F189" s="164"/>
      <c r="G189" s="157">
        <v>1</v>
      </c>
      <c r="H189" s="118" t="s">
        <v>3</v>
      </c>
      <c r="I189" s="158">
        <f>VLOOKUP(H189,$K$7:$L$11,2,FALSE)</f>
        <v>1</v>
      </c>
      <c r="J189" s="44" t="s">
        <v>21</v>
      </c>
      <c r="K189" s="159"/>
      <c r="L189" s="132">
        <f t="shared" si="56"/>
        <v>0</v>
      </c>
      <c r="M189" s="159">
        <v>0</v>
      </c>
      <c r="N189" s="132">
        <f t="shared" si="57"/>
        <v>0</v>
      </c>
      <c r="O189" s="160">
        <v>0</v>
      </c>
      <c r="P189" s="161">
        <v>0</v>
      </c>
      <c r="Q189" s="162">
        <v>0</v>
      </c>
      <c r="R189" s="120">
        <f t="shared" si="58"/>
        <v>0</v>
      </c>
      <c r="S189" s="120">
        <f t="shared" si="59"/>
        <v>0</v>
      </c>
      <c r="T189" s="120">
        <f t="shared" si="64"/>
        <v>0</v>
      </c>
      <c r="U189" s="120">
        <f t="shared" si="60"/>
        <v>0</v>
      </c>
      <c r="V189" s="121">
        <f t="shared" si="61"/>
        <v>0</v>
      </c>
      <c r="W189" s="138">
        <f t="shared" si="62"/>
        <v>0</v>
      </c>
      <c r="X189" s="54"/>
      <c r="Y189" s="11"/>
    </row>
    <row r="190" spans="1:25" s="26" customFormat="1" ht="5.25" customHeight="1" x14ac:dyDescent="0.25">
      <c r="A190" s="83"/>
      <c r="B190" s="52"/>
      <c r="C190" s="27"/>
      <c r="D190" s="27"/>
      <c r="E190" s="27"/>
      <c r="F190" s="27"/>
      <c r="G190" s="45"/>
      <c r="H190" s="45"/>
      <c r="I190" s="46"/>
      <c r="J190" s="45"/>
      <c r="K190" s="123"/>
      <c r="L190" s="123"/>
      <c r="M190" s="123"/>
      <c r="N190" s="123"/>
      <c r="O190" s="123"/>
      <c r="P190" s="123"/>
      <c r="Q190" s="123"/>
      <c r="R190" s="123"/>
      <c r="S190" s="123"/>
      <c r="T190" s="123"/>
      <c r="U190" s="123"/>
      <c r="V190" s="169"/>
      <c r="W190" s="139"/>
      <c r="X190" s="54"/>
      <c r="Y190" s="84"/>
    </row>
    <row r="191" spans="1:25" x14ac:dyDescent="0.25">
      <c r="A191" s="78"/>
      <c r="B191" s="62"/>
      <c r="C191" s="38"/>
      <c r="D191" s="39" t="s">
        <v>33</v>
      </c>
      <c r="E191" s="40"/>
      <c r="F191" s="59"/>
      <c r="G191" s="60"/>
      <c r="H191" s="60"/>
      <c r="I191" s="61"/>
      <c r="J191" s="60"/>
      <c r="K191" s="122"/>
      <c r="L191" s="122"/>
      <c r="M191" s="122"/>
      <c r="N191" s="122"/>
      <c r="O191" s="124"/>
      <c r="P191" s="124" t="s">
        <v>24</v>
      </c>
      <c r="Q191" s="124" t="s">
        <v>24</v>
      </c>
      <c r="R191" s="124" t="s">
        <v>24</v>
      </c>
      <c r="S191" s="124"/>
      <c r="T191" s="124"/>
      <c r="U191" s="124"/>
      <c r="V191" s="125">
        <f>SUM(V170:V189)</f>
        <v>0</v>
      </c>
      <c r="W191" s="125">
        <f>SUM(W170:W189)</f>
        <v>0</v>
      </c>
      <c r="X191" s="54"/>
      <c r="Y191" s="11"/>
    </row>
    <row r="192" spans="1:25" ht="7.5" customHeight="1" x14ac:dyDescent="0.25">
      <c r="A192" s="78"/>
      <c r="B192" s="63"/>
      <c r="C192" s="56"/>
      <c r="D192" s="56"/>
      <c r="E192" s="56"/>
      <c r="F192" s="56"/>
      <c r="G192" s="56"/>
      <c r="H192" s="56"/>
      <c r="I192" s="57"/>
      <c r="J192" s="56"/>
      <c r="K192" s="126"/>
      <c r="L192" s="126"/>
      <c r="M192" s="126"/>
      <c r="N192" s="126"/>
      <c r="O192" s="126"/>
      <c r="P192" s="126"/>
      <c r="Q192" s="126"/>
      <c r="R192" s="126"/>
      <c r="S192" s="126"/>
      <c r="T192" s="126"/>
      <c r="U192" s="126"/>
      <c r="V192" s="142"/>
      <c r="W192" s="142"/>
      <c r="X192" s="54"/>
      <c r="Y192" s="11"/>
    </row>
    <row r="193" spans="1:25" s="26" customFormat="1" ht="17.25" customHeight="1" x14ac:dyDescent="0.3">
      <c r="A193" s="83"/>
      <c r="B193" s="52"/>
      <c r="C193" s="224">
        <v>8</v>
      </c>
      <c r="D193" s="225"/>
      <c r="E193" s="37" t="s">
        <v>24</v>
      </c>
      <c r="F193" s="156" t="s">
        <v>24</v>
      </c>
      <c r="G193" s="76"/>
      <c r="H193" s="76"/>
      <c r="I193" s="76"/>
      <c r="J193" s="76"/>
      <c r="K193" s="130"/>
      <c r="L193" s="128" t="s">
        <v>24</v>
      </c>
      <c r="M193" s="130"/>
      <c r="N193" s="128" t="s">
        <v>24</v>
      </c>
      <c r="O193" s="131"/>
      <c r="P193" s="131" t="s">
        <v>24</v>
      </c>
      <c r="Q193" s="129" t="s">
        <v>24</v>
      </c>
      <c r="R193" s="129"/>
      <c r="S193" s="129" t="s">
        <v>24</v>
      </c>
      <c r="T193" s="129" t="s">
        <v>24</v>
      </c>
      <c r="U193" s="129" t="s">
        <v>24</v>
      </c>
      <c r="V193" s="143" t="s">
        <v>24</v>
      </c>
      <c r="W193" s="143" t="s">
        <v>24</v>
      </c>
      <c r="X193" s="54"/>
      <c r="Y193" s="84"/>
    </row>
    <row r="194" spans="1:25" x14ac:dyDescent="0.25">
      <c r="A194" s="78"/>
      <c r="B194" s="94"/>
      <c r="C194" s="149">
        <v>1</v>
      </c>
      <c r="D194" s="150"/>
      <c r="E194" s="119" t="s">
        <v>24</v>
      </c>
      <c r="F194" s="164"/>
      <c r="G194" s="157">
        <v>1</v>
      </c>
      <c r="H194" s="118" t="s">
        <v>3</v>
      </c>
      <c r="I194" s="158">
        <f>VLOOKUP(H194,$K$7:$L$11,2,FALSE)</f>
        <v>1</v>
      </c>
      <c r="J194" s="44" t="s">
        <v>21</v>
      </c>
      <c r="K194" s="159">
        <v>0</v>
      </c>
      <c r="L194" s="132">
        <f t="shared" ref="L194:L213" si="65">+K194*I194*G194</f>
        <v>0</v>
      </c>
      <c r="M194" s="159">
        <v>0</v>
      </c>
      <c r="N194" s="132">
        <f t="shared" ref="N194:N213" si="66">+M194*I194*G194</f>
        <v>0</v>
      </c>
      <c r="O194" s="160">
        <v>0</v>
      </c>
      <c r="P194" s="161">
        <v>0</v>
      </c>
      <c r="Q194" s="162">
        <v>0</v>
      </c>
      <c r="R194" s="120">
        <f t="shared" ref="R194:R213" si="67">SUM(N194+O194+P194+Q194)*$L$12</f>
        <v>0</v>
      </c>
      <c r="S194" s="120">
        <f t="shared" ref="S194:S213" si="68">SUM(L194:R194)-M194-N194</f>
        <v>0</v>
      </c>
      <c r="T194" s="120">
        <f>SUM(N194:R194)</f>
        <v>0</v>
      </c>
      <c r="U194" s="120">
        <f t="shared" ref="U194:U213" si="69">+(T194)*$U$15</f>
        <v>0</v>
      </c>
      <c r="V194" s="121">
        <f t="shared" ref="V194:V213" si="70">ROUND(+(S194)*1.0341,0)</f>
        <v>0</v>
      </c>
      <c r="W194" s="138">
        <f t="shared" ref="W194:W213" si="71">ROUND(SUM(T194:U194),0)</f>
        <v>0</v>
      </c>
      <c r="X194" s="54"/>
      <c r="Y194" s="11"/>
    </row>
    <row r="195" spans="1:25" x14ac:dyDescent="0.25">
      <c r="A195" s="78"/>
      <c r="B195" s="94"/>
      <c r="C195" s="149">
        <v>2</v>
      </c>
      <c r="D195" s="150"/>
      <c r="E195" s="119"/>
      <c r="F195" s="164"/>
      <c r="G195" s="157">
        <v>1</v>
      </c>
      <c r="H195" s="118" t="s">
        <v>3</v>
      </c>
      <c r="I195" s="158">
        <f t="shared" ref="I195:I212" si="72">VLOOKUP(H195,$K$7:$L$11,2,FALSE)</f>
        <v>1</v>
      </c>
      <c r="J195" s="44" t="s">
        <v>21</v>
      </c>
      <c r="K195" s="159"/>
      <c r="L195" s="132">
        <f t="shared" si="65"/>
        <v>0</v>
      </c>
      <c r="M195" s="159"/>
      <c r="N195" s="132">
        <f t="shared" si="66"/>
        <v>0</v>
      </c>
      <c r="O195" s="160">
        <v>0</v>
      </c>
      <c r="P195" s="161"/>
      <c r="Q195" s="162"/>
      <c r="R195" s="120">
        <f t="shared" si="67"/>
        <v>0</v>
      </c>
      <c r="S195" s="120">
        <f t="shared" si="68"/>
        <v>0</v>
      </c>
      <c r="T195" s="120">
        <f t="shared" ref="T195:T213" si="73">SUM(N195:R195)</f>
        <v>0</v>
      </c>
      <c r="U195" s="120">
        <f t="shared" si="69"/>
        <v>0</v>
      </c>
      <c r="V195" s="121">
        <f t="shared" si="70"/>
        <v>0</v>
      </c>
      <c r="W195" s="179">
        <f t="shared" si="71"/>
        <v>0</v>
      </c>
      <c r="X195" s="54"/>
      <c r="Y195" s="11"/>
    </row>
    <row r="196" spans="1:25" x14ac:dyDescent="0.25">
      <c r="A196" s="78"/>
      <c r="B196" s="94"/>
      <c r="C196" s="149">
        <v>3</v>
      </c>
      <c r="D196" s="150"/>
      <c r="E196" s="119"/>
      <c r="F196" s="164"/>
      <c r="G196" s="157">
        <v>1</v>
      </c>
      <c r="H196" s="118" t="s">
        <v>3</v>
      </c>
      <c r="I196" s="158">
        <f t="shared" si="72"/>
        <v>1</v>
      </c>
      <c r="J196" s="44" t="s">
        <v>21</v>
      </c>
      <c r="K196" s="159"/>
      <c r="L196" s="132">
        <f t="shared" si="65"/>
        <v>0</v>
      </c>
      <c r="M196" s="159"/>
      <c r="N196" s="132">
        <f t="shared" si="66"/>
        <v>0</v>
      </c>
      <c r="O196" s="160">
        <v>0</v>
      </c>
      <c r="P196" s="161"/>
      <c r="Q196" s="162"/>
      <c r="R196" s="120">
        <f t="shared" si="67"/>
        <v>0</v>
      </c>
      <c r="S196" s="120">
        <f t="shared" si="68"/>
        <v>0</v>
      </c>
      <c r="T196" s="120">
        <f t="shared" si="73"/>
        <v>0</v>
      </c>
      <c r="U196" s="120">
        <f t="shared" si="69"/>
        <v>0</v>
      </c>
      <c r="V196" s="121">
        <f t="shared" si="70"/>
        <v>0</v>
      </c>
      <c r="W196" s="179">
        <f t="shared" si="71"/>
        <v>0</v>
      </c>
      <c r="X196" s="54"/>
      <c r="Y196" s="11"/>
    </row>
    <row r="197" spans="1:25" x14ac:dyDescent="0.25">
      <c r="A197" s="78"/>
      <c r="B197" s="94"/>
      <c r="C197" s="149">
        <v>4</v>
      </c>
      <c r="D197" s="150"/>
      <c r="E197" s="119"/>
      <c r="F197" s="164"/>
      <c r="G197" s="157">
        <v>1</v>
      </c>
      <c r="H197" s="118" t="s">
        <v>3</v>
      </c>
      <c r="I197" s="158">
        <f t="shared" si="72"/>
        <v>1</v>
      </c>
      <c r="J197" s="44" t="s">
        <v>21</v>
      </c>
      <c r="K197" s="159"/>
      <c r="L197" s="132">
        <f t="shared" si="65"/>
        <v>0</v>
      </c>
      <c r="M197" s="159"/>
      <c r="N197" s="132">
        <f t="shared" si="66"/>
        <v>0</v>
      </c>
      <c r="O197" s="160">
        <v>0</v>
      </c>
      <c r="P197" s="161"/>
      <c r="Q197" s="162"/>
      <c r="R197" s="120">
        <f t="shared" si="67"/>
        <v>0</v>
      </c>
      <c r="S197" s="120">
        <f t="shared" si="68"/>
        <v>0</v>
      </c>
      <c r="T197" s="120">
        <f t="shared" si="73"/>
        <v>0</v>
      </c>
      <c r="U197" s="120">
        <f t="shared" si="69"/>
        <v>0</v>
      </c>
      <c r="V197" s="121">
        <f t="shared" si="70"/>
        <v>0</v>
      </c>
      <c r="W197" s="179">
        <f t="shared" si="71"/>
        <v>0</v>
      </c>
      <c r="X197" s="54"/>
      <c r="Y197" s="11"/>
    </row>
    <row r="198" spans="1:25" x14ac:dyDescent="0.25">
      <c r="A198" s="78"/>
      <c r="B198" s="94"/>
      <c r="C198" s="149">
        <v>5</v>
      </c>
      <c r="D198" s="150"/>
      <c r="E198" s="119"/>
      <c r="F198" s="164"/>
      <c r="G198" s="157">
        <v>1</v>
      </c>
      <c r="H198" s="118" t="s">
        <v>3</v>
      </c>
      <c r="I198" s="158">
        <f t="shared" si="72"/>
        <v>1</v>
      </c>
      <c r="J198" s="44" t="s">
        <v>21</v>
      </c>
      <c r="K198" s="159"/>
      <c r="L198" s="132">
        <f t="shared" si="65"/>
        <v>0</v>
      </c>
      <c r="M198" s="159"/>
      <c r="N198" s="132">
        <f t="shared" si="66"/>
        <v>0</v>
      </c>
      <c r="O198" s="160">
        <v>0</v>
      </c>
      <c r="P198" s="161"/>
      <c r="Q198" s="162"/>
      <c r="R198" s="120">
        <f t="shared" si="67"/>
        <v>0</v>
      </c>
      <c r="S198" s="120">
        <f t="shared" si="68"/>
        <v>0</v>
      </c>
      <c r="T198" s="120">
        <f t="shared" si="73"/>
        <v>0</v>
      </c>
      <c r="U198" s="120">
        <f t="shared" si="69"/>
        <v>0</v>
      </c>
      <c r="V198" s="121">
        <f t="shared" si="70"/>
        <v>0</v>
      </c>
      <c r="W198" s="179">
        <f t="shared" si="71"/>
        <v>0</v>
      </c>
      <c r="X198" s="54"/>
      <c r="Y198" s="11"/>
    </row>
    <row r="199" spans="1:25" x14ac:dyDescent="0.25">
      <c r="A199" s="78"/>
      <c r="B199" s="94"/>
      <c r="C199" s="149">
        <v>6</v>
      </c>
      <c r="D199" s="150"/>
      <c r="E199" s="119"/>
      <c r="F199" s="164"/>
      <c r="G199" s="157">
        <v>1</v>
      </c>
      <c r="H199" s="118" t="s">
        <v>3</v>
      </c>
      <c r="I199" s="158">
        <f t="shared" si="72"/>
        <v>1</v>
      </c>
      <c r="J199" s="44" t="s">
        <v>21</v>
      </c>
      <c r="K199" s="159"/>
      <c r="L199" s="132">
        <f t="shared" si="65"/>
        <v>0</v>
      </c>
      <c r="M199" s="159"/>
      <c r="N199" s="132">
        <f t="shared" si="66"/>
        <v>0</v>
      </c>
      <c r="O199" s="160">
        <v>0</v>
      </c>
      <c r="P199" s="161"/>
      <c r="Q199" s="162"/>
      <c r="R199" s="120">
        <f t="shared" si="67"/>
        <v>0</v>
      </c>
      <c r="S199" s="120">
        <f t="shared" si="68"/>
        <v>0</v>
      </c>
      <c r="T199" s="120">
        <f t="shared" si="73"/>
        <v>0</v>
      </c>
      <c r="U199" s="120">
        <f t="shared" si="69"/>
        <v>0</v>
      </c>
      <c r="V199" s="121">
        <f t="shared" si="70"/>
        <v>0</v>
      </c>
      <c r="W199" s="179">
        <f t="shared" si="71"/>
        <v>0</v>
      </c>
      <c r="X199" s="54"/>
      <c r="Y199" s="11"/>
    </row>
    <row r="200" spans="1:25" x14ac:dyDescent="0.25">
      <c r="A200" s="78"/>
      <c r="B200" s="94"/>
      <c r="C200" s="149">
        <v>7</v>
      </c>
      <c r="D200" s="150"/>
      <c r="E200" s="119"/>
      <c r="F200" s="164"/>
      <c r="G200" s="157">
        <v>1</v>
      </c>
      <c r="H200" s="118" t="s">
        <v>3</v>
      </c>
      <c r="I200" s="158">
        <f t="shared" si="72"/>
        <v>1</v>
      </c>
      <c r="J200" s="44" t="s">
        <v>21</v>
      </c>
      <c r="K200" s="159"/>
      <c r="L200" s="132">
        <f t="shared" si="65"/>
        <v>0</v>
      </c>
      <c r="M200" s="159"/>
      <c r="N200" s="132">
        <f t="shared" si="66"/>
        <v>0</v>
      </c>
      <c r="O200" s="160">
        <v>0</v>
      </c>
      <c r="P200" s="161"/>
      <c r="Q200" s="162"/>
      <c r="R200" s="120">
        <f t="shared" si="67"/>
        <v>0</v>
      </c>
      <c r="S200" s="120">
        <f t="shared" si="68"/>
        <v>0</v>
      </c>
      <c r="T200" s="120">
        <f t="shared" si="73"/>
        <v>0</v>
      </c>
      <c r="U200" s="120">
        <f t="shared" si="69"/>
        <v>0</v>
      </c>
      <c r="V200" s="121">
        <f t="shared" si="70"/>
        <v>0</v>
      </c>
      <c r="W200" s="179">
        <f t="shared" si="71"/>
        <v>0</v>
      </c>
      <c r="X200" s="54"/>
      <c r="Y200" s="11"/>
    </row>
    <row r="201" spans="1:25" x14ac:dyDescent="0.25">
      <c r="A201" s="78"/>
      <c r="B201" s="94"/>
      <c r="C201" s="149">
        <v>8</v>
      </c>
      <c r="D201" s="150"/>
      <c r="E201" s="119"/>
      <c r="F201" s="164"/>
      <c r="G201" s="157">
        <v>1</v>
      </c>
      <c r="H201" s="118" t="s">
        <v>3</v>
      </c>
      <c r="I201" s="158">
        <f t="shared" si="72"/>
        <v>1</v>
      </c>
      <c r="J201" s="44" t="s">
        <v>21</v>
      </c>
      <c r="K201" s="159"/>
      <c r="L201" s="132">
        <f t="shared" si="65"/>
        <v>0</v>
      </c>
      <c r="M201" s="159"/>
      <c r="N201" s="132">
        <f t="shared" si="66"/>
        <v>0</v>
      </c>
      <c r="O201" s="160">
        <v>0</v>
      </c>
      <c r="P201" s="161"/>
      <c r="Q201" s="162"/>
      <c r="R201" s="120">
        <f t="shared" si="67"/>
        <v>0</v>
      </c>
      <c r="S201" s="120">
        <f t="shared" si="68"/>
        <v>0</v>
      </c>
      <c r="T201" s="120">
        <f t="shared" si="73"/>
        <v>0</v>
      </c>
      <c r="U201" s="120">
        <f t="shared" si="69"/>
        <v>0</v>
      </c>
      <c r="V201" s="121">
        <f t="shared" si="70"/>
        <v>0</v>
      </c>
      <c r="W201" s="179">
        <f t="shared" si="71"/>
        <v>0</v>
      </c>
      <c r="X201" s="54"/>
      <c r="Y201" s="11"/>
    </row>
    <row r="202" spans="1:25" x14ac:dyDescent="0.25">
      <c r="A202" s="78"/>
      <c r="B202" s="94"/>
      <c r="C202" s="149">
        <v>9</v>
      </c>
      <c r="D202" s="150"/>
      <c r="E202" s="119"/>
      <c r="F202" s="164"/>
      <c r="G202" s="157">
        <v>1</v>
      </c>
      <c r="H202" s="118" t="s">
        <v>3</v>
      </c>
      <c r="I202" s="158">
        <f t="shared" si="72"/>
        <v>1</v>
      </c>
      <c r="J202" s="44" t="s">
        <v>21</v>
      </c>
      <c r="K202" s="159"/>
      <c r="L202" s="132">
        <f t="shared" si="65"/>
        <v>0</v>
      </c>
      <c r="M202" s="159"/>
      <c r="N202" s="132">
        <f t="shared" si="66"/>
        <v>0</v>
      </c>
      <c r="O202" s="160">
        <v>0</v>
      </c>
      <c r="P202" s="161"/>
      <c r="Q202" s="162"/>
      <c r="R202" s="120">
        <f t="shared" si="67"/>
        <v>0</v>
      </c>
      <c r="S202" s="120">
        <f t="shared" si="68"/>
        <v>0</v>
      </c>
      <c r="T202" s="120">
        <f t="shared" si="73"/>
        <v>0</v>
      </c>
      <c r="U202" s="120">
        <f t="shared" si="69"/>
        <v>0</v>
      </c>
      <c r="V202" s="121">
        <f t="shared" si="70"/>
        <v>0</v>
      </c>
      <c r="W202" s="179">
        <f t="shared" si="71"/>
        <v>0</v>
      </c>
      <c r="X202" s="54"/>
      <c r="Y202" s="11"/>
    </row>
    <row r="203" spans="1:25" x14ac:dyDescent="0.25">
      <c r="A203" s="78"/>
      <c r="B203" s="94"/>
      <c r="C203" s="149">
        <v>10</v>
      </c>
      <c r="D203" s="150"/>
      <c r="E203" s="119"/>
      <c r="F203" s="164"/>
      <c r="G203" s="157">
        <v>1</v>
      </c>
      <c r="H203" s="118" t="s">
        <v>3</v>
      </c>
      <c r="I203" s="158">
        <f t="shared" si="72"/>
        <v>1</v>
      </c>
      <c r="J203" s="44" t="s">
        <v>21</v>
      </c>
      <c r="K203" s="159"/>
      <c r="L203" s="132">
        <f t="shared" si="65"/>
        <v>0</v>
      </c>
      <c r="M203" s="159"/>
      <c r="N203" s="132">
        <f t="shared" si="66"/>
        <v>0</v>
      </c>
      <c r="O203" s="160">
        <v>0</v>
      </c>
      <c r="P203" s="161"/>
      <c r="Q203" s="162"/>
      <c r="R203" s="120">
        <f t="shared" si="67"/>
        <v>0</v>
      </c>
      <c r="S203" s="120">
        <f t="shared" si="68"/>
        <v>0</v>
      </c>
      <c r="T203" s="120">
        <f t="shared" si="73"/>
        <v>0</v>
      </c>
      <c r="U203" s="120">
        <f t="shared" si="69"/>
        <v>0</v>
      </c>
      <c r="V203" s="121">
        <f t="shared" si="70"/>
        <v>0</v>
      </c>
      <c r="W203" s="179">
        <f t="shared" si="71"/>
        <v>0</v>
      </c>
      <c r="X203" s="54"/>
      <c r="Y203" s="11"/>
    </row>
    <row r="204" spans="1:25" x14ac:dyDescent="0.25">
      <c r="A204" s="78"/>
      <c r="B204" s="94"/>
      <c r="C204" s="149">
        <v>11</v>
      </c>
      <c r="D204" s="150"/>
      <c r="E204" s="119"/>
      <c r="F204" s="164"/>
      <c r="G204" s="157">
        <v>1</v>
      </c>
      <c r="H204" s="118" t="s">
        <v>3</v>
      </c>
      <c r="I204" s="158">
        <f t="shared" si="72"/>
        <v>1</v>
      </c>
      <c r="J204" s="44" t="s">
        <v>21</v>
      </c>
      <c r="K204" s="159"/>
      <c r="L204" s="132">
        <f t="shared" si="65"/>
        <v>0</v>
      </c>
      <c r="M204" s="159"/>
      <c r="N204" s="132">
        <f t="shared" si="66"/>
        <v>0</v>
      </c>
      <c r="O204" s="160">
        <v>0</v>
      </c>
      <c r="P204" s="161"/>
      <c r="Q204" s="162"/>
      <c r="R204" s="120">
        <f t="shared" si="67"/>
        <v>0</v>
      </c>
      <c r="S204" s="120">
        <f t="shared" si="68"/>
        <v>0</v>
      </c>
      <c r="T204" s="120">
        <f t="shared" si="73"/>
        <v>0</v>
      </c>
      <c r="U204" s="120">
        <f t="shared" si="69"/>
        <v>0</v>
      </c>
      <c r="V204" s="121">
        <f t="shared" si="70"/>
        <v>0</v>
      </c>
      <c r="W204" s="179">
        <f t="shared" si="71"/>
        <v>0</v>
      </c>
      <c r="X204" s="54"/>
      <c r="Y204" s="11"/>
    </row>
    <row r="205" spans="1:25" x14ac:dyDescent="0.25">
      <c r="A205" s="78"/>
      <c r="B205" s="94"/>
      <c r="C205" s="149">
        <v>12</v>
      </c>
      <c r="D205" s="150"/>
      <c r="E205" s="119"/>
      <c r="F205" s="164"/>
      <c r="G205" s="157">
        <v>1</v>
      </c>
      <c r="H205" s="118" t="s">
        <v>3</v>
      </c>
      <c r="I205" s="158">
        <f t="shared" si="72"/>
        <v>1</v>
      </c>
      <c r="J205" s="44" t="s">
        <v>21</v>
      </c>
      <c r="K205" s="159"/>
      <c r="L205" s="132">
        <f t="shared" si="65"/>
        <v>0</v>
      </c>
      <c r="M205" s="159"/>
      <c r="N205" s="132">
        <f t="shared" si="66"/>
        <v>0</v>
      </c>
      <c r="O205" s="160"/>
      <c r="P205" s="161"/>
      <c r="Q205" s="162"/>
      <c r="R205" s="120">
        <f t="shared" si="67"/>
        <v>0</v>
      </c>
      <c r="S205" s="120">
        <f t="shared" si="68"/>
        <v>0</v>
      </c>
      <c r="T205" s="120">
        <f t="shared" si="73"/>
        <v>0</v>
      </c>
      <c r="U205" s="120">
        <f t="shared" si="69"/>
        <v>0</v>
      </c>
      <c r="V205" s="121">
        <f t="shared" si="70"/>
        <v>0</v>
      </c>
      <c r="W205" s="179">
        <f t="shared" si="71"/>
        <v>0</v>
      </c>
      <c r="X205" s="54"/>
      <c r="Y205" s="11"/>
    </row>
    <row r="206" spans="1:25" x14ac:dyDescent="0.25">
      <c r="A206" s="78"/>
      <c r="B206" s="94"/>
      <c r="C206" s="149">
        <v>13</v>
      </c>
      <c r="D206" s="150"/>
      <c r="E206" s="119"/>
      <c r="F206" s="164"/>
      <c r="G206" s="157">
        <v>1</v>
      </c>
      <c r="H206" s="118" t="s">
        <v>3</v>
      </c>
      <c r="I206" s="158">
        <f t="shared" si="72"/>
        <v>1</v>
      </c>
      <c r="J206" s="44" t="s">
        <v>21</v>
      </c>
      <c r="K206" s="159"/>
      <c r="L206" s="132">
        <f t="shared" si="65"/>
        <v>0</v>
      </c>
      <c r="M206" s="159"/>
      <c r="N206" s="132">
        <f t="shared" si="66"/>
        <v>0</v>
      </c>
      <c r="O206" s="160">
        <v>0</v>
      </c>
      <c r="P206" s="161"/>
      <c r="Q206" s="162"/>
      <c r="R206" s="120">
        <f t="shared" si="67"/>
        <v>0</v>
      </c>
      <c r="S206" s="120">
        <f t="shared" si="68"/>
        <v>0</v>
      </c>
      <c r="T206" s="120">
        <f t="shared" si="73"/>
        <v>0</v>
      </c>
      <c r="U206" s="120">
        <f t="shared" si="69"/>
        <v>0</v>
      </c>
      <c r="V206" s="121">
        <f t="shared" si="70"/>
        <v>0</v>
      </c>
      <c r="W206" s="179">
        <f t="shared" si="71"/>
        <v>0</v>
      </c>
      <c r="X206" s="54"/>
      <c r="Y206" s="11"/>
    </row>
    <row r="207" spans="1:25" x14ac:dyDescent="0.25">
      <c r="A207" s="78"/>
      <c r="B207" s="94"/>
      <c r="C207" s="149">
        <v>14</v>
      </c>
      <c r="D207" s="150"/>
      <c r="E207" s="119"/>
      <c r="F207" s="164"/>
      <c r="G207" s="157">
        <v>1</v>
      </c>
      <c r="H207" s="118" t="s">
        <v>3</v>
      </c>
      <c r="I207" s="158">
        <f t="shared" si="72"/>
        <v>1</v>
      </c>
      <c r="J207" s="44" t="s">
        <v>21</v>
      </c>
      <c r="K207" s="159"/>
      <c r="L207" s="132">
        <f t="shared" si="65"/>
        <v>0</v>
      </c>
      <c r="M207" s="159"/>
      <c r="N207" s="132">
        <f t="shared" si="66"/>
        <v>0</v>
      </c>
      <c r="O207" s="160">
        <v>0</v>
      </c>
      <c r="P207" s="161">
        <v>0</v>
      </c>
      <c r="Q207" s="162">
        <v>0</v>
      </c>
      <c r="R207" s="120">
        <f t="shared" si="67"/>
        <v>0</v>
      </c>
      <c r="S207" s="120">
        <f t="shared" si="68"/>
        <v>0</v>
      </c>
      <c r="T207" s="120">
        <f t="shared" si="73"/>
        <v>0</v>
      </c>
      <c r="U207" s="120">
        <f t="shared" si="69"/>
        <v>0</v>
      </c>
      <c r="V207" s="121">
        <f t="shared" si="70"/>
        <v>0</v>
      </c>
      <c r="W207" s="179">
        <f t="shared" si="71"/>
        <v>0</v>
      </c>
      <c r="X207" s="54"/>
      <c r="Y207" s="11"/>
    </row>
    <row r="208" spans="1:25" x14ac:dyDescent="0.25">
      <c r="A208" s="78"/>
      <c r="B208" s="94"/>
      <c r="C208" s="149">
        <v>15</v>
      </c>
      <c r="D208" s="150"/>
      <c r="E208" s="119"/>
      <c r="F208" s="164"/>
      <c r="G208" s="157">
        <v>1</v>
      </c>
      <c r="H208" s="118" t="s">
        <v>3</v>
      </c>
      <c r="I208" s="158">
        <f t="shared" si="72"/>
        <v>1</v>
      </c>
      <c r="J208" s="44" t="s">
        <v>21</v>
      </c>
      <c r="K208" s="159"/>
      <c r="L208" s="132">
        <f t="shared" si="65"/>
        <v>0</v>
      </c>
      <c r="M208" s="159"/>
      <c r="N208" s="132">
        <f t="shared" si="66"/>
        <v>0</v>
      </c>
      <c r="O208" s="160">
        <v>0</v>
      </c>
      <c r="P208" s="161">
        <v>0</v>
      </c>
      <c r="Q208" s="162">
        <v>0</v>
      </c>
      <c r="R208" s="120">
        <f t="shared" si="67"/>
        <v>0</v>
      </c>
      <c r="S208" s="120">
        <f t="shared" si="68"/>
        <v>0</v>
      </c>
      <c r="T208" s="120">
        <f t="shared" si="73"/>
        <v>0</v>
      </c>
      <c r="U208" s="120">
        <f t="shared" si="69"/>
        <v>0</v>
      </c>
      <c r="V208" s="121">
        <f t="shared" si="70"/>
        <v>0</v>
      </c>
      <c r="W208" s="179">
        <f t="shared" si="71"/>
        <v>0</v>
      </c>
      <c r="X208" s="54"/>
      <c r="Y208" s="11"/>
    </row>
    <row r="209" spans="1:25" x14ac:dyDescent="0.25">
      <c r="A209" s="78"/>
      <c r="B209" s="94"/>
      <c r="C209" s="149">
        <v>16</v>
      </c>
      <c r="D209" s="150"/>
      <c r="E209" s="119"/>
      <c r="F209" s="164"/>
      <c r="G209" s="157">
        <v>1</v>
      </c>
      <c r="H209" s="118" t="s">
        <v>3</v>
      </c>
      <c r="I209" s="158">
        <f t="shared" si="72"/>
        <v>1</v>
      </c>
      <c r="J209" s="44" t="s">
        <v>21</v>
      </c>
      <c r="K209" s="159"/>
      <c r="L209" s="132">
        <f t="shared" si="65"/>
        <v>0</v>
      </c>
      <c r="M209" s="159"/>
      <c r="N209" s="132">
        <f t="shared" si="66"/>
        <v>0</v>
      </c>
      <c r="O209" s="160">
        <v>0</v>
      </c>
      <c r="P209" s="161"/>
      <c r="Q209" s="162"/>
      <c r="R209" s="120">
        <f t="shared" si="67"/>
        <v>0</v>
      </c>
      <c r="S209" s="120">
        <f t="shared" si="68"/>
        <v>0</v>
      </c>
      <c r="T209" s="120">
        <f t="shared" si="73"/>
        <v>0</v>
      </c>
      <c r="U209" s="120">
        <f t="shared" si="69"/>
        <v>0</v>
      </c>
      <c r="V209" s="121">
        <f t="shared" si="70"/>
        <v>0</v>
      </c>
      <c r="W209" s="179">
        <f t="shared" si="71"/>
        <v>0</v>
      </c>
      <c r="X209" s="54"/>
      <c r="Y209" s="11"/>
    </row>
    <row r="210" spans="1:25" x14ac:dyDescent="0.25">
      <c r="A210" s="78"/>
      <c r="B210" s="94"/>
      <c r="C210" s="149">
        <v>17</v>
      </c>
      <c r="D210" s="150"/>
      <c r="E210" s="119"/>
      <c r="F210" s="164"/>
      <c r="G210" s="157">
        <v>1</v>
      </c>
      <c r="H210" s="118" t="s">
        <v>3</v>
      </c>
      <c r="I210" s="158">
        <f t="shared" si="72"/>
        <v>1</v>
      </c>
      <c r="J210" s="44" t="s">
        <v>21</v>
      </c>
      <c r="K210" s="159"/>
      <c r="L210" s="132">
        <f t="shared" si="65"/>
        <v>0</v>
      </c>
      <c r="M210" s="159"/>
      <c r="N210" s="132">
        <f t="shared" si="66"/>
        <v>0</v>
      </c>
      <c r="O210" s="160">
        <v>0</v>
      </c>
      <c r="P210" s="161"/>
      <c r="Q210" s="162"/>
      <c r="R210" s="120">
        <f t="shared" si="67"/>
        <v>0</v>
      </c>
      <c r="S210" s="120">
        <f t="shared" si="68"/>
        <v>0</v>
      </c>
      <c r="T210" s="120">
        <f t="shared" si="73"/>
        <v>0</v>
      </c>
      <c r="U210" s="120">
        <f t="shared" si="69"/>
        <v>0</v>
      </c>
      <c r="V210" s="121">
        <f t="shared" si="70"/>
        <v>0</v>
      </c>
      <c r="W210" s="179">
        <f t="shared" si="71"/>
        <v>0</v>
      </c>
      <c r="X210" s="54"/>
      <c r="Y210" s="11"/>
    </row>
    <row r="211" spans="1:25" x14ac:dyDescent="0.25">
      <c r="A211" s="78"/>
      <c r="B211" s="94"/>
      <c r="C211" s="149">
        <v>18</v>
      </c>
      <c r="D211" s="150"/>
      <c r="E211" s="119"/>
      <c r="F211" s="164"/>
      <c r="G211" s="157">
        <v>1</v>
      </c>
      <c r="H211" s="118" t="s">
        <v>3</v>
      </c>
      <c r="I211" s="158">
        <f t="shared" si="72"/>
        <v>1</v>
      </c>
      <c r="J211" s="44" t="s">
        <v>21</v>
      </c>
      <c r="K211" s="159"/>
      <c r="L211" s="132">
        <f t="shared" si="65"/>
        <v>0</v>
      </c>
      <c r="M211" s="159"/>
      <c r="N211" s="132">
        <f t="shared" si="66"/>
        <v>0</v>
      </c>
      <c r="O211" s="160">
        <v>0</v>
      </c>
      <c r="P211" s="161">
        <v>0</v>
      </c>
      <c r="Q211" s="162">
        <v>0</v>
      </c>
      <c r="R211" s="120">
        <f t="shared" si="67"/>
        <v>0</v>
      </c>
      <c r="S211" s="120">
        <f t="shared" si="68"/>
        <v>0</v>
      </c>
      <c r="T211" s="120">
        <f t="shared" si="73"/>
        <v>0</v>
      </c>
      <c r="U211" s="120">
        <f t="shared" si="69"/>
        <v>0</v>
      </c>
      <c r="V211" s="121">
        <f t="shared" si="70"/>
        <v>0</v>
      </c>
      <c r="W211" s="179">
        <f t="shared" si="71"/>
        <v>0</v>
      </c>
      <c r="X211" s="54"/>
      <c r="Y211" s="11"/>
    </row>
    <row r="212" spans="1:25" x14ac:dyDescent="0.25">
      <c r="A212" s="78"/>
      <c r="B212" s="94"/>
      <c r="C212" s="149">
        <v>19</v>
      </c>
      <c r="D212" s="150"/>
      <c r="E212" s="119"/>
      <c r="F212" s="164"/>
      <c r="G212" s="157">
        <v>1</v>
      </c>
      <c r="H212" s="118" t="s">
        <v>3</v>
      </c>
      <c r="I212" s="158">
        <f t="shared" si="72"/>
        <v>1</v>
      </c>
      <c r="J212" s="44" t="s">
        <v>21</v>
      </c>
      <c r="K212" s="159"/>
      <c r="L212" s="132">
        <f t="shared" si="65"/>
        <v>0</v>
      </c>
      <c r="M212" s="159"/>
      <c r="N212" s="132">
        <f t="shared" si="66"/>
        <v>0</v>
      </c>
      <c r="O212" s="160">
        <v>0</v>
      </c>
      <c r="P212" s="161">
        <v>0</v>
      </c>
      <c r="Q212" s="162">
        <v>0</v>
      </c>
      <c r="R212" s="120">
        <f t="shared" si="67"/>
        <v>0</v>
      </c>
      <c r="S212" s="120">
        <f t="shared" si="68"/>
        <v>0</v>
      </c>
      <c r="T212" s="120">
        <f t="shared" si="73"/>
        <v>0</v>
      </c>
      <c r="U212" s="120">
        <f t="shared" si="69"/>
        <v>0</v>
      </c>
      <c r="V212" s="121">
        <f t="shared" si="70"/>
        <v>0</v>
      </c>
      <c r="W212" s="179">
        <f t="shared" si="71"/>
        <v>0</v>
      </c>
      <c r="X212" s="54"/>
      <c r="Y212" s="11"/>
    </row>
    <row r="213" spans="1:25" x14ac:dyDescent="0.25">
      <c r="A213" s="78"/>
      <c r="B213" s="94"/>
      <c r="C213" s="149">
        <f>C212+1</f>
        <v>20</v>
      </c>
      <c r="D213" s="150"/>
      <c r="E213" s="119"/>
      <c r="F213" s="164"/>
      <c r="G213" s="157">
        <v>1</v>
      </c>
      <c r="H213" s="118" t="s">
        <v>3</v>
      </c>
      <c r="I213" s="158">
        <f>VLOOKUP(H213,$K$7:$L$11,2,FALSE)</f>
        <v>1</v>
      </c>
      <c r="J213" s="44" t="s">
        <v>21</v>
      </c>
      <c r="K213" s="159"/>
      <c r="L213" s="132">
        <f t="shared" si="65"/>
        <v>0</v>
      </c>
      <c r="M213" s="159">
        <v>0</v>
      </c>
      <c r="N213" s="132">
        <f t="shared" si="66"/>
        <v>0</v>
      </c>
      <c r="O213" s="160">
        <v>0</v>
      </c>
      <c r="P213" s="161">
        <v>0</v>
      </c>
      <c r="Q213" s="162">
        <v>0</v>
      </c>
      <c r="R213" s="120">
        <f t="shared" si="67"/>
        <v>0</v>
      </c>
      <c r="S213" s="120">
        <f t="shared" si="68"/>
        <v>0</v>
      </c>
      <c r="T213" s="120">
        <f t="shared" si="73"/>
        <v>0</v>
      </c>
      <c r="U213" s="120">
        <f t="shared" si="69"/>
        <v>0</v>
      </c>
      <c r="V213" s="121">
        <f t="shared" si="70"/>
        <v>0</v>
      </c>
      <c r="W213" s="138">
        <f t="shared" si="71"/>
        <v>0</v>
      </c>
      <c r="X213" s="54"/>
      <c r="Y213" s="11"/>
    </row>
    <row r="214" spans="1:25" s="26" customFormat="1" ht="5.25" customHeight="1" x14ac:dyDescent="0.25">
      <c r="A214" s="83"/>
      <c r="B214" s="52"/>
      <c r="C214" s="27"/>
      <c r="D214" s="27"/>
      <c r="E214" s="27"/>
      <c r="F214" s="27"/>
      <c r="G214" s="45"/>
      <c r="H214" s="45"/>
      <c r="I214" s="46"/>
      <c r="J214" s="45"/>
      <c r="K214" s="123"/>
      <c r="L214" s="123"/>
      <c r="M214" s="123"/>
      <c r="N214" s="123"/>
      <c r="O214" s="123"/>
      <c r="P214" s="123"/>
      <c r="Q214" s="123"/>
      <c r="R214" s="123"/>
      <c r="S214" s="123"/>
      <c r="T214" s="123"/>
      <c r="U214" s="123"/>
      <c r="V214" s="123"/>
      <c r="W214" s="139"/>
      <c r="X214" s="54"/>
      <c r="Y214" s="84"/>
    </row>
    <row r="215" spans="1:25" x14ac:dyDescent="0.25">
      <c r="A215" s="78"/>
      <c r="B215" s="62"/>
      <c r="C215" s="38"/>
      <c r="D215" s="39" t="s">
        <v>33</v>
      </c>
      <c r="E215" s="40"/>
      <c r="F215" s="59"/>
      <c r="G215" s="60"/>
      <c r="H215" s="60"/>
      <c r="I215" s="61"/>
      <c r="J215" s="60"/>
      <c r="K215" s="122"/>
      <c r="L215" s="122"/>
      <c r="M215" s="122"/>
      <c r="N215" s="122"/>
      <c r="O215" s="124"/>
      <c r="P215" s="124" t="s">
        <v>24</v>
      </c>
      <c r="Q215" s="124" t="s">
        <v>24</v>
      </c>
      <c r="R215" s="124" t="s">
        <v>24</v>
      </c>
      <c r="S215" s="124"/>
      <c r="T215" s="124"/>
      <c r="U215" s="124"/>
      <c r="V215" s="125">
        <f>SUM(V194:V213)</f>
        <v>0</v>
      </c>
      <c r="W215" s="125">
        <f>SUM(W194:W213)</f>
        <v>0</v>
      </c>
      <c r="X215" s="54"/>
      <c r="Y215" s="11"/>
    </row>
    <row r="216" spans="1:25" ht="7.5" customHeight="1" x14ac:dyDescent="0.25">
      <c r="A216" s="78"/>
      <c r="B216" s="63"/>
      <c r="C216" s="56"/>
      <c r="D216" s="56"/>
      <c r="E216" s="56"/>
      <c r="F216" s="56"/>
      <c r="G216" s="56"/>
      <c r="H216" s="56"/>
      <c r="I216" s="57"/>
      <c r="J216" s="56"/>
      <c r="K216" s="126"/>
      <c r="L216" s="126"/>
      <c r="M216" s="126"/>
      <c r="N216" s="126"/>
      <c r="O216" s="126"/>
      <c r="P216" s="126"/>
      <c r="Q216" s="126"/>
      <c r="R216" s="126"/>
      <c r="S216" s="126"/>
      <c r="T216" s="126"/>
      <c r="U216" s="126"/>
      <c r="V216" s="126"/>
      <c r="W216" s="141"/>
      <c r="X216" s="54"/>
      <c r="Y216" s="11"/>
    </row>
    <row r="217" spans="1:25" s="26" customFormat="1" ht="17.25" customHeight="1" x14ac:dyDescent="0.3">
      <c r="A217" s="83"/>
      <c r="B217" s="52"/>
      <c r="C217" s="224">
        <v>9</v>
      </c>
      <c r="D217" s="225"/>
      <c r="E217" s="37" t="s">
        <v>24</v>
      </c>
      <c r="F217" s="156" t="s">
        <v>24</v>
      </c>
      <c r="G217" s="76"/>
      <c r="H217" s="76"/>
      <c r="I217" s="76"/>
      <c r="J217" s="76"/>
      <c r="K217" s="130"/>
      <c r="L217" s="128" t="s">
        <v>24</v>
      </c>
      <c r="M217" s="130"/>
      <c r="N217" s="128" t="s">
        <v>24</v>
      </c>
      <c r="O217" s="131"/>
      <c r="P217" s="131" t="s">
        <v>24</v>
      </c>
      <c r="Q217" s="129" t="s">
        <v>24</v>
      </c>
      <c r="R217" s="129"/>
      <c r="S217" s="129" t="s">
        <v>24</v>
      </c>
      <c r="T217" s="129" t="s">
        <v>24</v>
      </c>
      <c r="U217" s="129" t="s">
        <v>24</v>
      </c>
      <c r="V217" s="131" t="s">
        <v>24</v>
      </c>
      <c r="W217" s="143" t="s">
        <v>24</v>
      </c>
      <c r="X217" s="54"/>
      <c r="Y217" s="84"/>
    </row>
    <row r="218" spans="1:25" x14ac:dyDescent="0.25">
      <c r="A218" s="78"/>
      <c r="B218" s="94"/>
      <c r="C218" s="149">
        <v>1</v>
      </c>
      <c r="D218" s="150"/>
      <c r="E218" s="119" t="s">
        <v>24</v>
      </c>
      <c r="F218" s="164"/>
      <c r="G218" s="157">
        <v>1</v>
      </c>
      <c r="H218" s="118" t="s">
        <v>3</v>
      </c>
      <c r="I218" s="158">
        <f>VLOOKUP(H218,$K$7:$L$11,2,FALSE)</f>
        <v>1</v>
      </c>
      <c r="J218" s="44" t="s">
        <v>21</v>
      </c>
      <c r="K218" s="159">
        <v>0</v>
      </c>
      <c r="L218" s="132">
        <f t="shared" ref="L218:L237" si="74">+K218*I218*G218</f>
        <v>0</v>
      </c>
      <c r="M218" s="159">
        <v>0</v>
      </c>
      <c r="N218" s="132">
        <f t="shared" ref="N218:N237" si="75">+M218*I218*G218</f>
        <v>0</v>
      </c>
      <c r="O218" s="160">
        <v>0</v>
      </c>
      <c r="P218" s="161">
        <v>0</v>
      </c>
      <c r="Q218" s="162">
        <v>0</v>
      </c>
      <c r="R218" s="120">
        <f t="shared" ref="R218:R237" si="76">SUM(N218+O218+P218+Q218)*$L$12</f>
        <v>0</v>
      </c>
      <c r="S218" s="120">
        <f t="shared" ref="S218:S237" si="77">SUM(L218:R218)-M218-N218</f>
        <v>0</v>
      </c>
      <c r="T218" s="120">
        <f t="shared" ref="T218:T236" si="78">SUM(N218:R218)</f>
        <v>0</v>
      </c>
      <c r="U218" s="120">
        <f t="shared" ref="U218:U237" si="79">+(T218)*$U$15</f>
        <v>0</v>
      </c>
      <c r="V218" s="121">
        <f t="shared" ref="V218:V237" si="80">ROUND(+(S218)*1.0341,0)</f>
        <v>0</v>
      </c>
      <c r="W218" s="179">
        <f t="shared" ref="W218:W237" si="81">ROUND(SUM(T218:U218),0)</f>
        <v>0</v>
      </c>
      <c r="X218" s="54"/>
      <c r="Y218" s="11"/>
    </row>
    <row r="219" spans="1:25" x14ac:dyDescent="0.25">
      <c r="A219" s="78"/>
      <c r="B219" s="94"/>
      <c r="C219" s="149">
        <v>2</v>
      </c>
      <c r="D219" s="150"/>
      <c r="E219" s="119"/>
      <c r="F219" s="164"/>
      <c r="G219" s="157">
        <v>1</v>
      </c>
      <c r="H219" s="118" t="s">
        <v>3</v>
      </c>
      <c r="I219" s="158">
        <f t="shared" ref="I219:I236" si="82">VLOOKUP(H219,$K$7:$L$11,2,FALSE)</f>
        <v>1</v>
      </c>
      <c r="J219" s="44" t="s">
        <v>21</v>
      </c>
      <c r="K219" s="159"/>
      <c r="L219" s="132">
        <f t="shared" si="74"/>
        <v>0</v>
      </c>
      <c r="M219" s="159"/>
      <c r="N219" s="132">
        <f t="shared" si="75"/>
        <v>0</v>
      </c>
      <c r="O219" s="160">
        <v>0</v>
      </c>
      <c r="P219" s="161"/>
      <c r="Q219" s="162"/>
      <c r="R219" s="120">
        <f t="shared" si="76"/>
        <v>0</v>
      </c>
      <c r="S219" s="120">
        <f t="shared" si="77"/>
        <v>0</v>
      </c>
      <c r="T219" s="120">
        <f t="shared" si="78"/>
        <v>0</v>
      </c>
      <c r="U219" s="120">
        <f t="shared" si="79"/>
        <v>0</v>
      </c>
      <c r="V219" s="121">
        <f t="shared" si="80"/>
        <v>0</v>
      </c>
      <c r="W219" s="179">
        <f t="shared" si="81"/>
        <v>0</v>
      </c>
      <c r="X219" s="54"/>
      <c r="Y219" s="11"/>
    </row>
    <row r="220" spans="1:25" x14ac:dyDescent="0.25">
      <c r="A220" s="78"/>
      <c r="B220" s="94"/>
      <c r="C220" s="149">
        <v>3</v>
      </c>
      <c r="D220" s="150"/>
      <c r="E220" s="119"/>
      <c r="F220" s="164"/>
      <c r="G220" s="157">
        <v>1</v>
      </c>
      <c r="H220" s="118" t="s">
        <v>3</v>
      </c>
      <c r="I220" s="158">
        <f t="shared" si="82"/>
        <v>1</v>
      </c>
      <c r="J220" s="44" t="s">
        <v>21</v>
      </c>
      <c r="K220" s="159"/>
      <c r="L220" s="132">
        <f t="shared" si="74"/>
        <v>0</v>
      </c>
      <c r="M220" s="159"/>
      <c r="N220" s="132">
        <f t="shared" si="75"/>
        <v>0</v>
      </c>
      <c r="O220" s="160">
        <v>0</v>
      </c>
      <c r="P220" s="161"/>
      <c r="Q220" s="162"/>
      <c r="R220" s="120">
        <f t="shared" si="76"/>
        <v>0</v>
      </c>
      <c r="S220" s="120">
        <f t="shared" si="77"/>
        <v>0</v>
      </c>
      <c r="T220" s="120">
        <f t="shared" si="78"/>
        <v>0</v>
      </c>
      <c r="U220" s="120">
        <f t="shared" si="79"/>
        <v>0</v>
      </c>
      <c r="V220" s="121">
        <f t="shared" si="80"/>
        <v>0</v>
      </c>
      <c r="W220" s="179">
        <f t="shared" si="81"/>
        <v>0</v>
      </c>
      <c r="X220" s="54"/>
      <c r="Y220" s="11"/>
    </row>
    <row r="221" spans="1:25" x14ac:dyDescent="0.25">
      <c r="A221" s="78"/>
      <c r="B221" s="94"/>
      <c r="C221" s="149">
        <v>4</v>
      </c>
      <c r="D221" s="150"/>
      <c r="E221" s="119"/>
      <c r="F221" s="164"/>
      <c r="G221" s="157">
        <v>1</v>
      </c>
      <c r="H221" s="118" t="s">
        <v>3</v>
      </c>
      <c r="I221" s="158">
        <f t="shared" si="82"/>
        <v>1</v>
      </c>
      <c r="J221" s="44" t="s">
        <v>21</v>
      </c>
      <c r="K221" s="159"/>
      <c r="L221" s="132">
        <f t="shared" si="74"/>
        <v>0</v>
      </c>
      <c r="M221" s="159"/>
      <c r="N221" s="132">
        <f t="shared" si="75"/>
        <v>0</v>
      </c>
      <c r="O221" s="160">
        <v>0</v>
      </c>
      <c r="P221" s="161"/>
      <c r="Q221" s="162"/>
      <c r="R221" s="120">
        <f t="shared" si="76"/>
        <v>0</v>
      </c>
      <c r="S221" s="120">
        <f t="shared" si="77"/>
        <v>0</v>
      </c>
      <c r="T221" s="120">
        <f t="shared" si="78"/>
        <v>0</v>
      </c>
      <c r="U221" s="120">
        <f t="shared" si="79"/>
        <v>0</v>
      </c>
      <c r="V221" s="121">
        <f t="shared" si="80"/>
        <v>0</v>
      </c>
      <c r="W221" s="179">
        <f t="shared" si="81"/>
        <v>0</v>
      </c>
      <c r="X221" s="54"/>
      <c r="Y221" s="11"/>
    </row>
    <row r="222" spans="1:25" x14ac:dyDescent="0.25">
      <c r="A222" s="78"/>
      <c r="B222" s="94"/>
      <c r="C222" s="149">
        <v>5</v>
      </c>
      <c r="D222" s="150"/>
      <c r="E222" s="119"/>
      <c r="F222" s="164"/>
      <c r="G222" s="157">
        <v>1</v>
      </c>
      <c r="H222" s="118" t="s">
        <v>3</v>
      </c>
      <c r="I222" s="158">
        <f t="shared" si="82"/>
        <v>1</v>
      </c>
      <c r="J222" s="44" t="s">
        <v>21</v>
      </c>
      <c r="K222" s="159"/>
      <c r="L222" s="132">
        <f t="shared" si="74"/>
        <v>0</v>
      </c>
      <c r="M222" s="159"/>
      <c r="N222" s="132">
        <f t="shared" si="75"/>
        <v>0</v>
      </c>
      <c r="O222" s="160">
        <v>0</v>
      </c>
      <c r="P222" s="161"/>
      <c r="Q222" s="162"/>
      <c r="R222" s="120">
        <f t="shared" si="76"/>
        <v>0</v>
      </c>
      <c r="S222" s="120">
        <f t="shared" si="77"/>
        <v>0</v>
      </c>
      <c r="T222" s="120">
        <f t="shared" si="78"/>
        <v>0</v>
      </c>
      <c r="U222" s="120">
        <f t="shared" si="79"/>
        <v>0</v>
      </c>
      <c r="V222" s="121">
        <f t="shared" si="80"/>
        <v>0</v>
      </c>
      <c r="W222" s="179">
        <f t="shared" si="81"/>
        <v>0</v>
      </c>
      <c r="X222" s="54"/>
      <c r="Y222" s="11"/>
    </row>
    <row r="223" spans="1:25" x14ac:dyDescent="0.25">
      <c r="A223" s="78"/>
      <c r="B223" s="94"/>
      <c r="C223" s="149">
        <v>6</v>
      </c>
      <c r="D223" s="150"/>
      <c r="E223" s="119"/>
      <c r="F223" s="164"/>
      <c r="G223" s="157">
        <v>1</v>
      </c>
      <c r="H223" s="118" t="s">
        <v>3</v>
      </c>
      <c r="I223" s="158">
        <f t="shared" si="82"/>
        <v>1</v>
      </c>
      <c r="J223" s="44" t="s">
        <v>21</v>
      </c>
      <c r="K223" s="159"/>
      <c r="L223" s="132">
        <f t="shared" si="74"/>
        <v>0</v>
      </c>
      <c r="M223" s="159"/>
      <c r="N223" s="132">
        <f t="shared" si="75"/>
        <v>0</v>
      </c>
      <c r="O223" s="160">
        <v>0</v>
      </c>
      <c r="P223" s="161"/>
      <c r="Q223" s="162"/>
      <c r="R223" s="120">
        <f t="shared" si="76"/>
        <v>0</v>
      </c>
      <c r="S223" s="120">
        <f t="shared" si="77"/>
        <v>0</v>
      </c>
      <c r="T223" s="120">
        <f t="shared" si="78"/>
        <v>0</v>
      </c>
      <c r="U223" s="120">
        <f t="shared" si="79"/>
        <v>0</v>
      </c>
      <c r="V223" s="121">
        <f t="shared" si="80"/>
        <v>0</v>
      </c>
      <c r="W223" s="179">
        <f t="shared" si="81"/>
        <v>0</v>
      </c>
      <c r="X223" s="54"/>
      <c r="Y223" s="11"/>
    </row>
    <row r="224" spans="1:25" x14ac:dyDescent="0.25">
      <c r="A224" s="78"/>
      <c r="B224" s="94"/>
      <c r="C224" s="149">
        <v>7</v>
      </c>
      <c r="D224" s="150"/>
      <c r="E224" s="119"/>
      <c r="F224" s="164"/>
      <c r="G224" s="157">
        <v>1</v>
      </c>
      <c r="H224" s="118" t="s">
        <v>3</v>
      </c>
      <c r="I224" s="158">
        <f t="shared" si="82"/>
        <v>1</v>
      </c>
      <c r="J224" s="44" t="s">
        <v>21</v>
      </c>
      <c r="K224" s="159"/>
      <c r="L224" s="132">
        <f t="shared" si="74"/>
        <v>0</v>
      </c>
      <c r="M224" s="159"/>
      <c r="N224" s="132">
        <f t="shared" si="75"/>
        <v>0</v>
      </c>
      <c r="O224" s="160">
        <v>0</v>
      </c>
      <c r="P224" s="161"/>
      <c r="Q224" s="162"/>
      <c r="R224" s="120">
        <f t="shared" si="76"/>
        <v>0</v>
      </c>
      <c r="S224" s="120">
        <f t="shared" si="77"/>
        <v>0</v>
      </c>
      <c r="T224" s="120">
        <f t="shared" si="78"/>
        <v>0</v>
      </c>
      <c r="U224" s="120">
        <f t="shared" si="79"/>
        <v>0</v>
      </c>
      <c r="V224" s="121">
        <f t="shared" si="80"/>
        <v>0</v>
      </c>
      <c r="W224" s="179">
        <f t="shared" si="81"/>
        <v>0</v>
      </c>
      <c r="X224" s="54"/>
      <c r="Y224" s="11"/>
    </row>
    <row r="225" spans="1:25" x14ac:dyDescent="0.25">
      <c r="A225" s="78"/>
      <c r="B225" s="94"/>
      <c r="C225" s="149">
        <v>8</v>
      </c>
      <c r="D225" s="150"/>
      <c r="E225" s="119"/>
      <c r="F225" s="164"/>
      <c r="G225" s="157">
        <v>1</v>
      </c>
      <c r="H225" s="118" t="s">
        <v>3</v>
      </c>
      <c r="I225" s="158">
        <f t="shared" si="82"/>
        <v>1</v>
      </c>
      <c r="J225" s="44" t="s">
        <v>21</v>
      </c>
      <c r="K225" s="159"/>
      <c r="L225" s="132">
        <f t="shared" si="74"/>
        <v>0</v>
      </c>
      <c r="M225" s="159"/>
      <c r="N225" s="132">
        <f t="shared" si="75"/>
        <v>0</v>
      </c>
      <c r="O225" s="160">
        <v>0</v>
      </c>
      <c r="P225" s="161"/>
      <c r="Q225" s="162"/>
      <c r="R225" s="120">
        <f t="shared" si="76"/>
        <v>0</v>
      </c>
      <c r="S225" s="120">
        <f t="shared" si="77"/>
        <v>0</v>
      </c>
      <c r="T225" s="120">
        <f t="shared" si="78"/>
        <v>0</v>
      </c>
      <c r="U225" s="120">
        <f t="shared" si="79"/>
        <v>0</v>
      </c>
      <c r="V225" s="121">
        <f t="shared" si="80"/>
        <v>0</v>
      </c>
      <c r="W225" s="179">
        <f t="shared" si="81"/>
        <v>0</v>
      </c>
      <c r="X225" s="54"/>
      <c r="Y225" s="11"/>
    </row>
    <row r="226" spans="1:25" x14ac:dyDescent="0.25">
      <c r="A226" s="78"/>
      <c r="B226" s="94"/>
      <c r="C226" s="149">
        <v>9</v>
      </c>
      <c r="D226" s="150"/>
      <c r="E226" s="119"/>
      <c r="F226" s="164"/>
      <c r="G226" s="157">
        <v>1</v>
      </c>
      <c r="H226" s="118" t="s">
        <v>3</v>
      </c>
      <c r="I226" s="158">
        <f t="shared" si="82"/>
        <v>1</v>
      </c>
      <c r="J226" s="44" t="s">
        <v>21</v>
      </c>
      <c r="K226" s="159"/>
      <c r="L226" s="132">
        <f t="shared" si="74"/>
        <v>0</v>
      </c>
      <c r="M226" s="159"/>
      <c r="N226" s="132">
        <f t="shared" si="75"/>
        <v>0</v>
      </c>
      <c r="O226" s="160">
        <v>0</v>
      </c>
      <c r="P226" s="161"/>
      <c r="Q226" s="162"/>
      <c r="R226" s="120">
        <f t="shared" si="76"/>
        <v>0</v>
      </c>
      <c r="S226" s="120">
        <f t="shared" si="77"/>
        <v>0</v>
      </c>
      <c r="T226" s="120">
        <f t="shared" si="78"/>
        <v>0</v>
      </c>
      <c r="U226" s="120">
        <f t="shared" si="79"/>
        <v>0</v>
      </c>
      <c r="V226" s="121">
        <f t="shared" si="80"/>
        <v>0</v>
      </c>
      <c r="W226" s="179">
        <f t="shared" si="81"/>
        <v>0</v>
      </c>
      <c r="X226" s="54"/>
      <c r="Y226" s="11"/>
    </row>
    <row r="227" spans="1:25" x14ac:dyDescent="0.25">
      <c r="A227" s="78"/>
      <c r="B227" s="94"/>
      <c r="C227" s="149">
        <v>10</v>
      </c>
      <c r="D227" s="150"/>
      <c r="E227" s="119"/>
      <c r="F227" s="164"/>
      <c r="G227" s="157">
        <v>1</v>
      </c>
      <c r="H227" s="118" t="s">
        <v>3</v>
      </c>
      <c r="I227" s="158">
        <f t="shared" si="82"/>
        <v>1</v>
      </c>
      <c r="J227" s="44" t="s">
        <v>21</v>
      </c>
      <c r="K227" s="159"/>
      <c r="L227" s="132">
        <f t="shared" si="74"/>
        <v>0</v>
      </c>
      <c r="M227" s="159"/>
      <c r="N227" s="132">
        <f t="shared" si="75"/>
        <v>0</v>
      </c>
      <c r="O227" s="160">
        <v>0</v>
      </c>
      <c r="P227" s="161"/>
      <c r="Q227" s="162"/>
      <c r="R227" s="120">
        <f t="shared" si="76"/>
        <v>0</v>
      </c>
      <c r="S227" s="120">
        <f t="shared" si="77"/>
        <v>0</v>
      </c>
      <c r="T227" s="120">
        <f t="shared" si="78"/>
        <v>0</v>
      </c>
      <c r="U227" s="120">
        <f t="shared" si="79"/>
        <v>0</v>
      </c>
      <c r="V227" s="121">
        <f t="shared" si="80"/>
        <v>0</v>
      </c>
      <c r="W227" s="179">
        <f t="shared" si="81"/>
        <v>0</v>
      </c>
      <c r="X227" s="54"/>
      <c r="Y227" s="11"/>
    </row>
    <row r="228" spans="1:25" x14ac:dyDescent="0.25">
      <c r="A228" s="78"/>
      <c r="B228" s="94"/>
      <c r="C228" s="149">
        <v>11</v>
      </c>
      <c r="D228" s="150"/>
      <c r="E228" s="119"/>
      <c r="F228" s="164"/>
      <c r="G228" s="157">
        <v>1</v>
      </c>
      <c r="H228" s="118" t="s">
        <v>3</v>
      </c>
      <c r="I228" s="158">
        <f t="shared" si="82"/>
        <v>1</v>
      </c>
      <c r="J228" s="44" t="s">
        <v>21</v>
      </c>
      <c r="K228" s="159"/>
      <c r="L228" s="132">
        <f t="shared" si="74"/>
        <v>0</v>
      </c>
      <c r="M228" s="159"/>
      <c r="N228" s="132">
        <f t="shared" si="75"/>
        <v>0</v>
      </c>
      <c r="O228" s="160">
        <v>0</v>
      </c>
      <c r="P228" s="161"/>
      <c r="Q228" s="162"/>
      <c r="R228" s="120">
        <f t="shared" si="76"/>
        <v>0</v>
      </c>
      <c r="S228" s="120">
        <f t="shared" si="77"/>
        <v>0</v>
      </c>
      <c r="T228" s="120">
        <f t="shared" si="78"/>
        <v>0</v>
      </c>
      <c r="U228" s="120">
        <f t="shared" si="79"/>
        <v>0</v>
      </c>
      <c r="V228" s="121">
        <f t="shared" si="80"/>
        <v>0</v>
      </c>
      <c r="W228" s="179">
        <f t="shared" si="81"/>
        <v>0</v>
      </c>
      <c r="X228" s="54"/>
      <c r="Y228" s="11"/>
    </row>
    <row r="229" spans="1:25" x14ac:dyDescent="0.25">
      <c r="A229" s="78"/>
      <c r="B229" s="94"/>
      <c r="C229" s="149">
        <v>12</v>
      </c>
      <c r="D229" s="150"/>
      <c r="E229" s="119"/>
      <c r="F229" s="164"/>
      <c r="G229" s="157">
        <v>1</v>
      </c>
      <c r="H229" s="118" t="s">
        <v>3</v>
      </c>
      <c r="I229" s="158">
        <f t="shared" si="82"/>
        <v>1</v>
      </c>
      <c r="J229" s="44" t="s">
        <v>21</v>
      </c>
      <c r="K229" s="159"/>
      <c r="L229" s="132">
        <f t="shared" si="74"/>
        <v>0</v>
      </c>
      <c r="M229" s="159"/>
      <c r="N229" s="132">
        <f t="shared" si="75"/>
        <v>0</v>
      </c>
      <c r="O229" s="160">
        <v>0</v>
      </c>
      <c r="P229" s="161"/>
      <c r="Q229" s="162"/>
      <c r="R229" s="120">
        <f t="shared" si="76"/>
        <v>0</v>
      </c>
      <c r="S229" s="120">
        <f t="shared" si="77"/>
        <v>0</v>
      </c>
      <c r="T229" s="120">
        <f t="shared" si="78"/>
        <v>0</v>
      </c>
      <c r="U229" s="120">
        <f t="shared" si="79"/>
        <v>0</v>
      </c>
      <c r="V229" s="121">
        <f t="shared" si="80"/>
        <v>0</v>
      </c>
      <c r="W229" s="179">
        <f t="shared" si="81"/>
        <v>0</v>
      </c>
      <c r="X229" s="54"/>
      <c r="Y229" s="11"/>
    </row>
    <row r="230" spans="1:25" x14ac:dyDescent="0.25">
      <c r="A230" s="78"/>
      <c r="B230" s="94"/>
      <c r="C230" s="149">
        <v>13</v>
      </c>
      <c r="D230" s="150"/>
      <c r="E230" s="119"/>
      <c r="F230" s="164"/>
      <c r="G230" s="157">
        <v>1</v>
      </c>
      <c r="H230" s="118" t="s">
        <v>3</v>
      </c>
      <c r="I230" s="158">
        <f t="shared" si="82"/>
        <v>1</v>
      </c>
      <c r="J230" s="44" t="s">
        <v>21</v>
      </c>
      <c r="K230" s="159"/>
      <c r="L230" s="132">
        <f t="shared" si="74"/>
        <v>0</v>
      </c>
      <c r="M230" s="159"/>
      <c r="N230" s="132">
        <f t="shared" si="75"/>
        <v>0</v>
      </c>
      <c r="O230" s="160">
        <v>0</v>
      </c>
      <c r="P230" s="161"/>
      <c r="Q230" s="162"/>
      <c r="R230" s="120">
        <f t="shared" si="76"/>
        <v>0</v>
      </c>
      <c r="S230" s="120">
        <f t="shared" si="77"/>
        <v>0</v>
      </c>
      <c r="T230" s="120">
        <f t="shared" si="78"/>
        <v>0</v>
      </c>
      <c r="U230" s="120">
        <f t="shared" si="79"/>
        <v>0</v>
      </c>
      <c r="V230" s="121">
        <f t="shared" si="80"/>
        <v>0</v>
      </c>
      <c r="W230" s="179">
        <f t="shared" si="81"/>
        <v>0</v>
      </c>
      <c r="X230" s="54"/>
      <c r="Y230" s="11"/>
    </row>
    <row r="231" spans="1:25" x14ac:dyDescent="0.25">
      <c r="A231" s="78"/>
      <c r="B231" s="94"/>
      <c r="C231" s="149">
        <v>14</v>
      </c>
      <c r="D231" s="150"/>
      <c r="E231" s="119"/>
      <c r="F231" s="164"/>
      <c r="G231" s="157">
        <v>1</v>
      </c>
      <c r="H231" s="118" t="s">
        <v>3</v>
      </c>
      <c r="I231" s="158">
        <f t="shared" si="82"/>
        <v>1</v>
      </c>
      <c r="J231" s="44" t="s">
        <v>21</v>
      </c>
      <c r="K231" s="159"/>
      <c r="L231" s="132">
        <f t="shared" si="74"/>
        <v>0</v>
      </c>
      <c r="M231" s="159"/>
      <c r="N231" s="132">
        <f t="shared" si="75"/>
        <v>0</v>
      </c>
      <c r="O231" s="160">
        <v>0</v>
      </c>
      <c r="P231" s="161"/>
      <c r="Q231" s="162"/>
      <c r="R231" s="120">
        <f t="shared" si="76"/>
        <v>0</v>
      </c>
      <c r="S231" s="120">
        <f t="shared" si="77"/>
        <v>0</v>
      </c>
      <c r="T231" s="120">
        <f t="shared" si="78"/>
        <v>0</v>
      </c>
      <c r="U231" s="120">
        <f t="shared" si="79"/>
        <v>0</v>
      </c>
      <c r="V231" s="121">
        <f t="shared" si="80"/>
        <v>0</v>
      </c>
      <c r="W231" s="179">
        <f t="shared" si="81"/>
        <v>0</v>
      </c>
      <c r="X231" s="54"/>
      <c r="Y231" s="11"/>
    </row>
    <row r="232" spans="1:25" x14ac:dyDescent="0.25">
      <c r="A232" s="78"/>
      <c r="B232" s="94"/>
      <c r="C232" s="149">
        <v>15</v>
      </c>
      <c r="D232" s="150"/>
      <c r="E232" s="119"/>
      <c r="F232" s="164"/>
      <c r="G232" s="157">
        <v>1</v>
      </c>
      <c r="H232" s="118" t="s">
        <v>3</v>
      </c>
      <c r="I232" s="158">
        <f t="shared" si="82"/>
        <v>1</v>
      </c>
      <c r="J232" s="44" t="s">
        <v>21</v>
      </c>
      <c r="K232" s="159"/>
      <c r="L232" s="132">
        <f t="shared" si="74"/>
        <v>0</v>
      </c>
      <c r="M232" s="159"/>
      <c r="N232" s="132">
        <f t="shared" si="75"/>
        <v>0</v>
      </c>
      <c r="O232" s="160">
        <v>0</v>
      </c>
      <c r="P232" s="161"/>
      <c r="Q232" s="162"/>
      <c r="R232" s="120">
        <f t="shared" si="76"/>
        <v>0</v>
      </c>
      <c r="S232" s="120">
        <f t="shared" si="77"/>
        <v>0</v>
      </c>
      <c r="T232" s="120">
        <f t="shared" si="78"/>
        <v>0</v>
      </c>
      <c r="U232" s="120">
        <f t="shared" si="79"/>
        <v>0</v>
      </c>
      <c r="V232" s="121">
        <f t="shared" si="80"/>
        <v>0</v>
      </c>
      <c r="W232" s="179">
        <f t="shared" si="81"/>
        <v>0</v>
      </c>
      <c r="X232" s="54"/>
      <c r="Y232" s="11"/>
    </row>
    <row r="233" spans="1:25" x14ac:dyDescent="0.25">
      <c r="A233" s="78"/>
      <c r="B233" s="94"/>
      <c r="C233" s="149">
        <v>16</v>
      </c>
      <c r="D233" s="150"/>
      <c r="E233" s="119"/>
      <c r="F233" s="164"/>
      <c r="G233" s="157">
        <v>1</v>
      </c>
      <c r="H233" s="118" t="s">
        <v>3</v>
      </c>
      <c r="I233" s="158">
        <f t="shared" si="82"/>
        <v>1</v>
      </c>
      <c r="J233" s="44" t="s">
        <v>21</v>
      </c>
      <c r="K233" s="159"/>
      <c r="L233" s="132">
        <f t="shared" si="74"/>
        <v>0</v>
      </c>
      <c r="M233" s="159"/>
      <c r="N233" s="132">
        <f t="shared" si="75"/>
        <v>0</v>
      </c>
      <c r="O233" s="160">
        <v>0</v>
      </c>
      <c r="P233" s="161"/>
      <c r="Q233" s="162"/>
      <c r="R233" s="120">
        <f t="shared" si="76"/>
        <v>0</v>
      </c>
      <c r="S233" s="120">
        <f t="shared" si="77"/>
        <v>0</v>
      </c>
      <c r="T233" s="120">
        <f t="shared" si="78"/>
        <v>0</v>
      </c>
      <c r="U233" s="120">
        <f t="shared" si="79"/>
        <v>0</v>
      </c>
      <c r="V233" s="121">
        <f t="shared" si="80"/>
        <v>0</v>
      </c>
      <c r="W233" s="179">
        <f t="shared" si="81"/>
        <v>0</v>
      </c>
      <c r="X233" s="54"/>
      <c r="Y233" s="11"/>
    </row>
    <row r="234" spans="1:25" x14ac:dyDescent="0.25">
      <c r="A234" s="78"/>
      <c r="B234" s="94"/>
      <c r="C234" s="149">
        <v>17</v>
      </c>
      <c r="D234" s="150"/>
      <c r="E234" s="119"/>
      <c r="F234" s="164"/>
      <c r="G234" s="157">
        <v>1</v>
      </c>
      <c r="H234" s="118" t="s">
        <v>3</v>
      </c>
      <c r="I234" s="158">
        <f t="shared" si="82"/>
        <v>1</v>
      </c>
      <c r="J234" s="44" t="s">
        <v>21</v>
      </c>
      <c r="K234" s="159"/>
      <c r="L234" s="132">
        <f t="shared" si="74"/>
        <v>0</v>
      </c>
      <c r="M234" s="159"/>
      <c r="N234" s="132">
        <f t="shared" si="75"/>
        <v>0</v>
      </c>
      <c r="O234" s="160">
        <v>0</v>
      </c>
      <c r="P234" s="161"/>
      <c r="Q234" s="162"/>
      <c r="R234" s="120">
        <f t="shared" si="76"/>
        <v>0</v>
      </c>
      <c r="S234" s="120">
        <f t="shared" si="77"/>
        <v>0</v>
      </c>
      <c r="T234" s="120">
        <f t="shared" si="78"/>
        <v>0</v>
      </c>
      <c r="U234" s="120">
        <f t="shared" si="79"/>
        <v>0</v>
      </c>
      <c r="V234" s="121">
        <f t="shared" si="80"/>
        <v>0</v>
      </c>
      <c r="W234" s="179">
        <f t="shared" si="81"/>
        <v>0</v>
      </c>
      <c r="X234" s="54"/>
      <c r="Y234" s="11"/>
    </row>
    <row r="235" spans="1:25" x14ac:dyDescent="0.25">
      <c r="A235" s="78"/>
      <c r="B235" s="94"/>
      <c r="C235" s="149">
        <v>18</v>
      </c>
      <c r="D235" s="150"/>
      <c r="E235" s="119"/>
      <c r="F235" s="164"/>
      <c r="G235" s="157">
        <v>1</v>
      </c>
      <c r="H235" s="118" t="s">
        <v>3</v>
      </c>
      <c r="I235" s="158">
        <f t="shared" si="82"/>
        <v>1</v>
      </c>
      <c r="J235" s="44" t="s">
        <v>21</v>
      </c>
      <c r="K235" s="159"/>
      <c r="L235" s="132">
        <f t="shared" si="74"/>
        <v>0</v>
      </c>
      <c r="M235" s="159"/>
      <c r="N235" s="132">
        <f t="shared" si="75"/>
        <v>0</v>
      </c>
      <c r="O235" s="160">
        <v>0</v>
      </c>
      <c r="P235" s="161">
        <v>0</v>
      </c>
      <c r="Q235" s="162">
        <v>0</v>
      </c>
      <c r="R235" s="120">
        <f t="shared" si="76"/>
        <v>0</v>
      </c>
      <c r="S235" s="120">
        <f t="shared" si="77"/>
        <v>0</v>
      </c>
      <c r="T235" s="120">
        <f t="shared" si="78"/>
        <v>0</v>
      </c>
      <c r="U235" s="120">
        <f t="shared" si="79"/>
        <v>0</v>
      </c>
      <c r="V235" s="121">
        <f t="shared" si="80"/>
        <v>0</v>
      </c>
      <c r="W235" s="179">
        <f t="shared" si="81"/>
        <v>0</v>
      </c>
      <c r="X235" s="54"/>
      <c r="Y235" s="11"/>
    </row>
    <row r="236" spans="1:25" x14ac:dyDescent="0.25">
      <c r="A236" s="78"/>
      <c r="B236" s="94"/>
      <c r="C236" s="149">
        <v>19</v>
      </c>
      <c r="D236" s="150"/>
      <c r="E236" s="119"/>
      <c r="F236" s="164"/>
      <c r="G236" s="157">
        <v>1</v>
      </c>
      <c r="H236" s="118" t="s">
        <v>3</v>
      </c>
      <c r="I236" s="158">
        <f t="shared" si="82"/>
        <v>1</v>
      </c>
      <c r="J236" s="44" t="s">
        <v>21</v>
      </c>
      <c r="K236" s="159"/>
      <c r="L236" s="132">
        <f t="shared" si="74"/>
        <v>0</v>
      </c>
      <c r="M236" s="159"/>
      <c r="N236" s="132">
        <f t="shared" si="75"/>
        <v>0</v>
      </c>
      <c r="O236" s="160">
        <v>0</v>
      </c>
      <c r="P236" s="161">
        <v>0</v>
      </c>
      <c r="Q236" s="162">
        <v>0</v>
      </c>
      <c r="R236" s="120">
        <f t="shared" si="76"/>
        <v>0</v>
      </c>
      <c r="S236" s="120">
        <f t="shared" si="77"/>
        <v>0</v>
      </c>
      <c r="T236" s="120">
        <f t="shared" si="78"/>
        <v>0</v>
      </c>
      <c r="U236" s="120">
        <f t="shared" si="79"/>
        <v>0</v>
      </c>
      <c r="V236" s="121">
        <f t="shared" si="80"/>
        <v>0</v>
      </c>
      <c r="W236" s="179">
        <f t="shared" si="81"/>
        <v>0</v>
      </c>
      <c r="X236" s="54"/>
      <c r="Y236" s="11"/>
    </row>
    <row r="237" spans="1:25" x14ac:dyDescent="0.25">
      <c r="A237" s="78"/>
      <c r="B237" s="94"/>
      <c r="C237" s="149">
        <f>C236+1</f>
        <v>20</v>
      </c>
      <c r="D237" s="150"/>
      <c r="E237" s="119"/>
      <c r="F237" s="164"/>
      <c r="G237" s="157">
        <v>1</v>
      </c>
      <c r="H237" s="118" t="s">
        <v>3</v>
      </c>
      <c r="I237" s="158">
        <f>VLOOKUP(H237,$K$7:$L$11,2,FALSE)</f>
        <v>1</v>
      </c>
      <c r="J237" s="44" t="s">
        <v>21</v>
      </c>
      <c r="K237" s="159"/>
      <c r="L237" s="132">
        <f t="shared" si="74"/>
        <v>0</v>
      </c>
      <c r="M237" s="159"/>
      <c r="N237" s="132">
        <f t="shared" si="75"/>
        <v>0</v>
      </c>
      <c r="O237" s="160">
        <v>0</v>
      </c>
      <c r="P237" s="161">
        <v>0</v>
      </c>
      <c r="Q237" s="162">
        <v>0</v>
      </c>
      <c r="R237" s="120">
        <f t="shared" si="76"/>
        <v>0</v>
      </c>
      <c r="S237" s="120">
        <f t="shared" si="77"/>
        <v>0</v>
      </c>
      <c r="T237" s="120">
        <f>SUM(N237:R237)</f>
        <v>0</v>
      </c>
      <c r="U237" s="120">
        <f t="shared" si="79"/>
        <v>0</v>
      </c>
      <c r="V237" s="121">
        <f t="shared" si="80"/>
        <v>0</v>
      </c>
      <c r="W237" s="138">
        <f t="shared" si="81"/>
        <v>0</v>
      </c>
      <c r="X237" s="54"/>
      <c r="Y237" s="11"/>
    </row>
    <row r="238" spans="1:25" s="26" customFormat="1" ht="5.25" customHeight="1" x14ac:dyDescent="0.25">
      <c r="A238" s="83"/>
      <c r="B238" s="52"/>
      <c r="C238" s="27"/>
      <c r="D238" s="27"/>
      <c r="E238" s="27"/>
      <c r="F238" s="27"/>
      <c r="G238" s="45"/>
      <c r="H238" s="45"/>
      <c r="I238" s="46"/>
      <c r="J238" s="45"/>
      <c r="K238" s="123"/>
      <c r="L238" s="123"/>
      <c r="M238" s="123"/>
      <c r="N238" s="123"/>
      <c r="O238" s="123"/>
      <c r="P238" s="123"/>
      <c r="Q238" s="123"/>
      <c r="R238" s="123"/>
      <c r="S238" s="123"/>
      <c r="T238" s="123"/>
      <c r="U238" s="123"/>
      <c r="V238" s="123"/>
      <c r="W238" s="139"/>
      <c r="X238" s="54"/>
      <c r="Y238" s="84"/>
    </row>
    <row r="239" spans="1:25" x14ac:dyDescent="0.25">
      <c r="A239" s="78"/>
      <c r="B239" s="62"/>
      <c r="C239" s="38"/>
      <c r="D239" s="39" t="s">
        <v>33</v>
      </c>
      <c r="E239" s="40"/>
      <c r="F239" s="59"/>
      <c r="G239" s="60"/>
      <c r="H239" s="60"/>
      <c r="I239" s="61"/>
      <c r="J239" s="60"/>
      <c r="K239" s="122"/>
      <c r="L239" s="122"/>
      <c r="M239" s="122"/>
      <c r="N239" s="122"/>
      <c r="O239" s="124"/>
      <c r="P239" s="124" t="s">
        <v>24</v>
      </c>
      <c r="Q239" s="124" t="s">
        <v>24</v>
      </c>
      <c r="R239" s="124" t="s">
        <v>24</v>
      </c>
      <c r="S239" s="124"/>
      <c r="T239" s="124"/>
      <c r="U239" s="124"/>
      <c r="V239" s="125">
        <f>SUM(V218:V237)</f>
        <v>0</v>
      </c>
      <c r="W239" s="125">
        <f>SUM(W218:W237)</f>
        <v>0</v>
      </c>
      <c r="X239" s="54"/>
      <c r="Y239" s="11"/>
    </row>
    <row r="240" spans="1:25" ht="9" customHeight="1" x14ac:dyDescent="0.25">
      <c r="A240" s="78"/>
      <c r="B240" s="49"/>
      <c r="C240" s="50"/>
      <c r="D240" s="50"/>
      <c r="E240" s="50"/>
      <c r="F240" s="50"/>
      <c r="G240" s="50"/>
      <c r="H240" s="50"/>
      <c r="I240" s="51"/>
      <c r="J240" s="50"/>
      <c r="K240" s="127"/>
      <c r="L240" s="127"/>
      <c r="M240" s="127"/>
      <c r="N240" s="127"/>
      <c r="O240" s="127"/>
      <c r="P240" s="127"/>
      <c r="Q240" s="127"/>
      <c r="R240" s="127"/>
      <c r="S240" s="127"/>
      <c r="T240" s="127"/>
      <c r="U240" s="127"/>
      <c r="V240" s="127"/>
      <c r="W240" s="142"/>
      <c r="X240" s="54"/>
      <c r="Y240" s="11"/>
    </row>
    <row r="241" spans="1:25" s="26" customFormat="1" ht="17.25" customHeight="1" x14ac:dyDescent="0.3">
      <c r="A241" s="83"/>
      <c r="B241" s="52"/>
      <c r="C241" s="224">
        <v>10</v>
      </c>
      <c r="D241" s="225"/>
      <c r="E241" s="37" t="s">
        <v>24</v>
      </c>
      <c r="F241" s="156"/>
      <c r="G241" s="76"/>
      <c r="H241" s="76"/>
      <c r="I241" s="76"/>
      <c r="J241" s="76"/>
      <c r="K241" s="130"/>
      <c r="L241" s="128" t="s">
        <v>24</v>
      </c>
      <c r="M241" s="130"/>
      <c r="N241" s="128" t="s">
        <v>24</v>
      </c>
      <c r="O241" s="131"/>
      <c r="P241" s="131" t="s">
        <v>24</v>
      </c>
      <c r="Q241" s="129" t="s">
        <v>24</v>
      </c>
      <c r="R241" s="129"/>
      <c r="S241" s="129" t="s">
        <v>24</v>
      </c>
      <c r="T241" s="129" t="s">
        <v>24</v>
      </c>
      <c r="U241" s="129" t="s">
        <v>24</v>
      </c>
      <c r="V241" s="131" t="s">
        <v>24</v>
      </c>
      <c r="W241" s="143" t="s">
        <v>24</v>
      </c>
      <c r="X241" s="54"/>
      <c r="Y241" s="84"/>
    </row>
    <row r="242" spans="1:25" x14ac:dyDescent="0.25">
      <c r="A242" s="78"/>
      <c r="B242" s="94"/>
      <c r="C242" s="149">
        <f>C240+1</f>
        <v>1</v>
      </c>
      <c r="D242" s="150" t="s">
        <v>24</v>
      </c>
      <c r="E242" s="119"/>
      <c r="F242" s="164"/>
      <c r="G242" s="157">
        <v>1</v>
      </c>
      <c r="H242" s="118" t="s">
        <v>3</v>
      </c>
      <c r="I242" s="158">
        <f>VLOOKUP(H242,$K$7:$L$11,2,FALSE)</f>
        <v>1</v>
      </c>
      <c r="J242" s="44" t="s">
        <v>21</v>
      </c>
      <c r="K242" s="159">
        <v>0</v>
      </c>
      <c r="L242" s="132">
        <f t="shared" ref="L242:L261" si="83">+K242*I242*G242</f>
        <v>0</v>
      </c>
      <c r="M242" s="159">
        <v>0</v>
      </c>
      <c r="N242" s="132">
        <f t="shared" ref="N242:N261" si="84">+M242*I242*G242</f>
        <v>0</v>
      </c>
      <c r="O242" s="160">
        <v>0</v>
      </c>
      <c r="P242" s="161">
        <v>0</v>
      </c>
      <c r="Q242" s="162">
        <v>0</v>
      </c>
      <c r="R242" s="120">
        <f t="shared" ref="R242:R261" si="85">SUM(N242+O242+P242+Q242)*$L$12</f>
        <v>0</v>
      </c>
      <c r="S242" s="120">
        <f t="shared" ref="S242:S261" si="86">SUM(L242:R242)-M242-N242</f>
        <v>0</v>
      </c>
      <c r="T242" s="120">
        <f>SUM(N242:R242)</f>
        <v>0</v>
      </c>
      <c r="U242" s="120">
        <f t="shared" ref="U242:U261" si="87">+(T242)*$U$15</f>
        <v>0</v>
      </c>
      <c r="V242" s="121">
        <f t="shared" ref="V242:V261" si="88">ROUND(+(S242)*1.0341,0)</f>
        <v>0</v>
      </c>
      <c r="W242" s="179">
        <f t="shared" ref="W242:W261" si="89">ROUND(SUM(T242:U242),0)</f>
        <v>0</v>
      </c>
      <c r="X242" s="54"/>
      <c r="Y242" s="11"/>
    </row>
    <row r="243" spans="1:25" x14ac:dyDescent="0.25">
      <c r="A243" s="78"/>
      <c r="B243" s="94"/>
      <c r="C243" s="149">
        <v>2</v>
      </c>
      <c r="D243" s="150"/>
      <c r="E243" s="119"/>
      <c r="F243" s="164"/>
      <c r="G243" s="157">
        <v>1</v>
      </c>
      <c r="H243" s="118" t="s">
        <v>3</v>
      </c>
      <c r="I243" s="158">
        <f t="shared" ref="I243:I260" si="90">VLOOKUP(H243,$K$7:$L$11,2,FALSE)</f>
        <v>1</v>
      </c>
      <c r="J243" s="44" t="s">
        <v>21</v>
      </c>
      <c r="K243" s="159"/>
      <c r="L243" s="132">
        <f t="shared" si="83"/>
        <v>0</v>
      </c>
      <c r="M243" s="159"/>
      <c r="N243" s="132">
        <f t="shared" si="84"/>
        <v>0</v>
      </c>
      <c r="O243" s="160">
        <v>0</v>
      </c>
      <c r="P243" s="161"/>
      <c r="Q243" s="162"/>
      <c r="R243" s="120">
        <f t="shared" si="85"/>
        <v>0</v>
      </c>
      <c r="S243" s="120">
        <f t="shared" si="86"/>
        <v>0</v>
      </c>
      <c r="T243" s="120">
        <f t="shared" ref="T243:T261" si="91">SUM(N243:R243)</f>
        <v>0</v>
      </c>
      <c r="U243" s="120">
        <f t="shared" si="87"/>
        <v>0</v>
      </c>
      <c r="V243" s="121">
        <f t="shared" si="88"/>
        <v>0</v>
      </c>
      <c r="W243" s="179">
        <f t="shared" si="89"/>
        <v>0</v>
      </c>
      <c r="X243" s="54"/>
      <c r="Y243" s="11"/>
    </row>
    <row r="244" spans="1:25" x14ac:dyDescent="0.25">
      <c r="A244" s="78"/>
      <c r="B244" s="94"/>
      <c r="C244" s="149">
        <v>3</v>
      </c>
      <c r="D244" s="150"/>
      <c r="E244" s="119"/>
      <c r="F244" s="164"/>
      <c r="G244" s="157">
        <v>1</v>
      </c>
      <c r="H244" s="118" t="s">
        <v>3</v>
      </c>
      <c r="I244" s="158">
        <f t="shared" si="90"/>
        <v>1</v>
      </c>
      <c r="J244" s="44" t="s">
        <v>21</v>
      </c>
      <c r="K244" s="159"/>
      <c r="L244" s="132">
        <f t="shared" si="83"/>
        <v>0</v>
      </c>
      <c r="M244" s="159"/>
      <c r="N244" s="132">
        <f t="shared" si="84"/>
        <v>0</v>
      </c>
      <c r="O244" s="160">
        <v>0</v>
      </c>
      <c r="P244" s="161"/>
      <c r="Q244" s="162"/>
      <c r="R244" s="120">
        <f t="shared" si="85"/>
        <v>0</v>
      </c>
      <c r="S244" s="120">
        <f t="shared" si="86"/>
        <v>0</v>
      </c>
      <c r="T244" s="120">
        <f t="shared" si="91"/>
        <v>0</v>
      </c>
      <c r="U244" s="120">
        <f t="shared" si="87"/>
        <v>0</v>
      </c>
      <c r="V244" s="121">
        <f t="shared" si="88"/>
        <v>0</v>
      </c>
      <c r="W244" s="179">
        <f t="shared" si="89"/>
        <v>0</v>
      </c>
      <c r="X244" s="54"/>
      <c r="Y244" s="11"/>
    </row>
    <row r="245" spans="1:25" x14ac:dyDescent="0.25">
      <c r="A245" s="78"/>
      <c r="B245" s="94"/>
      <c r="C245" s="149">
        <v>4</v>
      </c>
      <c r="D245" s="150"/>
      <c r="E245" s="119"/>
      <c r="F245" s="164"/>
      <c r="G245" s="157">
        <v>1</v>
      </c>
      <c r="H245" s="118" t="s">
        <v>3</v>
      </c>
      <c r="I245" s="158">
        <f t="shared" si="90"/>
        <v>1</v>
      </c>
      <c r="J245" s="44" t="s">
        <v>21</v>
      </c>
      <c r="K245" s="159"/>
      <c r="L245" s="132">
        <f t="shared" si="83"/>
        <v>0</v>
      </c>
      <c r="M245" s="159"/>
      <c r="N245" s="132">
        <f t="shared" si="84"/>
        <v>0</v>
      </c>
      <c r="O245" s="160">
        <v>0</v>
      </c>
      <c r="P245" s="161"/>
      <c r="Q245" s="162"/>
      <c r="R245" s="120">
        <f t="shared" si="85"/>
        <v>0</v>
      </c>
      <c r="S245" s="120">
        <f t="shared" si="86"/>
        <v>0</v>
      </c>
      <c r="T245" s="120">
        <f t="shared" si="91"/>
        <v>0</v>
      </c>
      <c r="U245" s="120">
        <f t="shared" si="87"/>
        <v>0</v>
      </c>
      <c r="V245" s="121">
        <f t="shared" si="88"/>
        <v>0</v>
      </c>
      <c r="W245" s="179">
        <f t="shared" si="89"/>
        <v>0</v>
      </c>
      <c r="X245" s="54"/>
      <c r="Y245" s="11"/>
    </row>
    <row r="246" spans="1:25" x14ac:dyDescent="0.25">
      <c r="A246" s="78"/>
      <c r="B246" s="94"/>
      <c r="C246" s="149">
        <v>5</v>
      </c>
      <c r="D246" s="150"/>
      <c r="E246" s="119"/>
      <c r="F246" s="164"/>
      <c r="G246" s="157">
        <v>1</v>
      </c>
      <c r="H246" s="118" t="s">
        <v>3</v>
      </c>
      <c r="I246" s="158">
        <f t="shared" si="90"/>
        <v>1</v>
      </c>
      <c r="J246" s="44" t="s">
        <v>21</v>
      </c>
      <c r="K246" s="159"/>
      <c r="L246" s="132">
        <f t="shared" si="83"/>
        <v>0</v>
      </c>
      <c r="M246" s="159"/>
      <c r="N246" s="132">
        <f t="shared" si="84"/>
        <v>0</v>
      </c>
      <c r="O246" s="160">
        <v>0</v>
      </c>
      <c r="P246" s="161"/>
      <c r="Q246" s="162"/>
      <c r="R246" s="120">
        <f t="shared" si="85"/>
        <v>0</v>
      </c>
      <c r="S246" s="120">
        <f t="shared" si="86"/>
        <v>0</v>
      </c>
      <c r="T246" s="120">
        <f t="shared" si="91"/>
        <v>0</v>
      </c>
      <c r="U246" s="120">
        <f t="shared" si="87"/>
        <v>0</v>
      </c>
      <c r="V246" s="121">
        <f t="shared" si="88"/>
        <v>0</v>
      </c>
      <c r="W246" s="179">
        <f t="shared" si="89"/>
        <v>0</v>
      </c>
      <c r="X246" s="54"/>
      <c r="Y246" s="11"/>
    </row>
    <row r="247" spans="1:25" x14ac:dyDescent="0.25">
      <c r="A247" s="78"/>
      <c r="B247" s="94"/>
      <c r="C247" s="149">
        <v>6</v>
      </c>
      <c r="D247" s="150"/>
      <c r="E247" s="119"/>
      <c r="F247" s="164"/>
      <c r="G247" s="157">
        <v>1</v>
      </c>
      <c r="H247" s="118" t="s">
        <v>3</v>
      </c>
      <c r="I247" s="158">
        <f t="shared" si="90"/>
        <v>1</v>
      </c>
      <c r="J247" s="44" t="s">
        <v>21</v>
      </c>
      <c r="K247" s="159"/>
      <c r="L247" s="132">
        <f t="shared" si="83"/>
        <v>0</v>
      </c>
      <c r="M247" s="159"/>
      <c r="N247" s="132">
        <f t="shared" si="84"/>
        <v>0</v>
      </c>
      <c r="O247" s="160">
        <v>0</v>
      </c>
      <c r="P247" s="161"/>
      <c r="Q247" s="162"/>
      <c r="R247" s="120">
        <f t="shared" si="85"/>
        <v>0</v>
      </c>
      <c r="S247" s="120">
        <f t="shared" si="86"/>
        <v>0</v>
      </c>
      <c r="T247" s="120">
        <f t="shared" si="91"/>
        <v>0</v>
      </c>
      <c r="U247" s="120">
        <f t="shared" si="87"/>
        <v>0</v>
      </c>
      <c r="V247" s="121">
        <f t="shared" si="88"/>
        <v>0</v>
      </c>
      <c r="W247" s="179">
        <f t="shared" si="89"/>
        <v>0</v>
      </c>
      <c r="X247" s="54"/>
      <c r="Y247" s="11"/>
    </row>
    <row r="248" spans="1:25" x14ac:dyDescent="0.25">
      <c r="A248" s="78"/>
      <c r="B248" s="94"/>
      <c r="C248" s="149">
        <v>7</v>
      </c>
      <c r="D248" s="150"/>
      <c r="E248" s="119"/>
      <c r="F248" s="164"/>
      <c r="G248" s="157">
        <v>1</v>
      </c>
      <c r="H248" s="118" t="s">
        <v>3</v>
      </c>
      <c r="I248" s="158">
        <f t="shared" si="90"/>
        <v>1</v>
      </c>
      <c r="J248" s="44" t="s">
        <v>21</v>
      </c>
      <c r="K248" s="159"/>
      <c r="L248" s="132">
        <f t="shared" si="83"/>
        <v>0</v>
      </c>
      <c r="M248" s="159"/>
      <c r="N248" s="132">
        <f t="shared" si="84"/>
        <v>0</v>
      </c>
      <c r="O248" s="160">
        <v>0</v>
      </c>
      <c r="P248" s="161"/>
      <c r="Q248" s="162"/>
      <c r="R248" s="120">
        <f t="shared" si="85"/>
        <v>0</v>
      </c>
      <c r="S248" s="120">
        <f t="shared" si="86"/>
        <v>0</v>
      </c>
      <c r="T248" s="120">
        <f t="shared" si="91"/>
        <v>0</v>
      </c>
      <c r="U248" s="120">
        <f t="shared" si="87"/>
        <v>0</v>
      </c>
      <c r="V248" s="121">
        <f t="shared" si="88"/>
        <v>0</v>
      </c>
      <c r="W248" s="179">
        <f t="shared" si="89"/>
        <v>0</v>
      </c>
      <c r="X248" s="54"/>
      <c r="Y248" s="11"/>
    </row>
    <row r="249" spans="1:25" x14ac:dyDescent="0.25">
      <c r="A249" s="78"/>
      <c r="B249" s="94"/>
      <c r="C249" s="149">
        <v>8</v>
      </c>
      <c r="D249" s="150"/>
      <c r="E249" s="119"/>
      <c r="F249" s="164"/>
      <c r="G249" s="157">
        <v>1</v>
      </c>
      <c r="H249" s="118" t="s">
        <v>3</v>
      </c>
      <c r="I249" s="158">
        <f t="shared" si="90"/>
        <v>1</v>
      </c>
      <c r="J249" s="44" t="s">
        <v>21</v>
      </c>
      <c r="K249" s="159"/>
      <c r="L249" s="132">
        <f t="shared" si="83"/>
        <v>0</v>
      </c>
      <c r="M249" s="159"/>
      <c r="N249" s="132">
        <f t="shared" si="84"/>
        <v>0</v>
      </c>
      <c r="O249" s="160">
        <v>0</v>
      </c>
      <c r="P249" s="161"/>
      <c r="Q249" s="162"/>
      <c r="R249" s="120">
        <f t="shared" si="85"/>
        <v>0</v>
      </c>
      <c r="S249" s="120">
        <f t="shared" si="86"/>
        <v>0</v>
      </c>
      <c r="T249" s="120">
        <f t="shared" si="91"/>
        <v>0</v>
      </c>
      <c r="U249" s="120">
        <f t="shared" si="87"/>
        <v>0</v>
      </c>
      <c r="V249" s="121">
        <f t="shared" si="88"/>
        <v>0</v>
      </c>
      <c r="W249" s="179">
        <f t="shared" si="89"/>
        <v>0</v>
      </c>
      <c r="X249" s="54"/>
      <c r="Y249" s="11"/>
    </row>
    <row r="250" spans="1:25" x14ac:dyDescent="0.25">
      <c r="A250" s="78"/>
      <c r="B250" s="94"/>
      <c r="C250" s="149">
        <v>9</v>
      </c>
      <c r="D250" s="150"/>
      <c r="E250" s="119" t="s">
        <v>24</v>
      </c>
      <c r="F250" s="164"/>
      <c r="G250" s="157">
        <v>1</v>
      </c>
      <c r="H250" s="118" t="s">
        <v>3</v>
      </c>
      <c r="I250" s="158">
        <f t="shared" si="90"/>
        <v>1</v>
      </c>
      <c r="J250" s="44" t="s">
        <v>21</v>
      </c>
      <c r="K250" s="159"/>
      <c r="L250" s="132">
        <f t="shared" si="83"/>
        <v>0</v>
      </c>
      <c r="M250" s="159">
        <v>0</v>
      </c>
      <c r="N250" s="132">
        <f t="shared" si="84"/>
        <v>0</v>
      </c>
      <c r="O250" s="160">
        <v>0</v>
      </c>
      <c r="P250" s="161"/>
      <c r="Q250" s="162"/>
      <c r="R250" s="120">
        <f t="shared" si="85"/>
        <v>0</v>
      </c>
      <c r="S250" s="120">
        <f t="shared" si="86"/>
        <v>0</v>
      </c>
      <c r="T250" s="120">
        <f t="shared" si="91"/>
        <v>0</v>
      </c>
      <c r="U250" s="120">
        <f t="shared" si="87"/>
        <v>0</v>
      </c>
      <c r="V250" s="121">
        <f t="shared" si="88"/>
        <v>0</v>
      </c>
      <c r="W250" s="179">
        <f t="shared" si="89"/>
        <v>0</v>
      </c>
      <c r="X250" s="54"/>
      <c r="Y250" s="11"/>
    </row>
    <row r="251" spans="1:25" x14ac:dyDescent="0.25">
      <c r="A251" s="78"/>
      <c r="B251" s="94"/>
      <c r="C251" s="149">
        <v>10</v>
      </c>
      <c r="D251" s="150"/>
      <c r="E251" s="119"/>
      <c r="F251" s="164"/>
      <c r="G251" s="157">
        <v>1</v>
      </c>
      <c r="H251" s="118" t="s">
        <v>3</v>
      </c>
      <c r="I251" s="158">
        <f t="shared" si="90"/>
        <v>1</v>
      </c>
      <c r="J251" s="44" t="s">
        <v>21</v>
      </c>
      <c r="K251" s="159"/>
      <c r="L251" s="132">
        <f t="shared" si="83"/>
        <v>0</v>
      </c>
      <c r="M251" s="159"/>
      <c r="N251" s="132">
        <f t="shared" si="84"/>
        <v>0</v>
      </c>
      <c r="O251" s="160">
        <v>0</v>
      </c>
      <c r="P251" s="161"/>
      <c r="Q251" s="162"/>
      <c r="R251" s="120">
        <f t="shared" si="85"/>
        <v>0</v>
      </c>
      <c r="S251" s="120">
        <f t="shared" si="86"/>
        <v>0</v>
      </c>
      <c r="T251" s="120">
        <f t="shared" si="91"/>
        <v>0</v>
      </c>
      <c r="U251" s="120">
        <f t="shared" si="87"/>
        <v>0</v>
      </c>
      <c r="V251" s="121">
        <f t="shared" si="88"/>
        <v>0</v>
      </c>
      <c r="W251" s="179">
        <f t="shared" si="89"/>
        <v>0</v>
      </c>
      <c r="X251" s="54"/>
      <c r="Y251" s="11"/>
    </row>
    <row r="252" spans="1:25" x14ac:dyDescent="0.25">
      <c r="A252" s="78"/>
      <c r="B252" s="94"/>
      <c r="C252" s="149">
        <v>11</v>
      </c>
      <c r="D252" s="150"/>
      <c r="E252" s="119"/>
      <c r="F252" s="164"/>
      <c r="G252" s="157">
        <v>1</v>
      </c>
      <c r="H252" s="118" t="s">
        <v>3</v>
      </c>
      <c r="I252" s="158">
        <f t="shared" si="90"/>
        <v>1</v>
      </c>
      <c r="J252" s="44" t="s">
        <v>21</v>
      </c>
      <c r="K252" s="159"/>
      <c r="L252" s="132">
        <f t="shared" si="83"/>
        <v>0</v>
      </c>
      <c r="M252" s="159"/>
      <c r="N252" s="132">
        <f t="shared" si="84"/>
        <v>0</v>
      </c>
      <c r="O252" s="160">
        <v>0</v>
      </c>
      <c r="P252" s="161"/>
      <c r="Q252" s="162"/>
      <c r="R252" s="120">
        <f t="shared" si="85"/>
        <v>0</v>
      </c>
      <c r="S252" s="120">
        <f t="shared" si="86"/>
        <v>0</v>
      </c>
      <c r="T252" s="120">
        <f t="shared" si="91"/>
        <v>0</v>
      </c>
      <c r="U252" s="120">
        <f t="shared" si="87"/>
        <v>0</v>
      </c>
      <c r="V252" s="121">
        <f t="shared" si="88"/>
        <v>0</v>
      </c>
      <c r="W252" s="179">
        <f t="shared" si="89"/>
        <v>0</v>
      </c>
      <c r="X252" s="54"/>
      <c r="Y252" s="11"/>
    </row>
    <row r="253" spans="1:25" x14ac:dyDescent="0.25">
      <c r="A253" s="78"/>
      <c r="B253" s="94"/>
      <c r="C253" s="149">
        <v>12</v>
      </c>
      <c r="D253" s="150"/>
      <c r="E253" s="119" t="s">
        <v>24</v>
      </c>
      <c r="F253" s="164"/>
      <c r="G253" s="157">
        <v>1</v>
      </c>
      <c r="H253" s="118" t="s">
        <v>3</v>
      </c>
      <c r="I253" s="158">
        <f t="shared" si="90"/>
        <v>1</v>
      </c>
      <c r="J253" s="44" t="s">
        <v>21</v>
      </c>
      <c r="K253" s="159">
        <v>0</v>
      </c>
      <c r="L253" s="132">
        <f t="shared" si="83"/>
        <v>0</v>
      </c>
      <c r="M253" s="159">
        <v>0</v>
      </c>
      <c r="N253" s="132">
        <f t="shared" si="84"/>
        <v>0</v>
      </c>
      <c r="O253" s="160">
        <v>0</v>
      </c>
      <c r="P253" s="161"/>
      <c r="Q253" s="162"/>
      <c r="R253" s="120">
        <f t="shared" si="85"/>
        <v>0</v>
      </c>
      <c r="S253" s="120">
        <f t="shared" si="86"/>
        <v>0</v>
      </c>
      <c r="T253" s="120">
        <f t="shared" si="91"/>
        <v>0</v>
      </c>
      <c r="U253" s="120">
        <f t="shared" si="87"/>
        <v>0</v>
      </c>
      <c r="V253" s="121">
        <f t="shared" si="88"/>
        <v>0</v>
      </c>
      <c r="W253" s="179">
        <f t="shared" si="89"/>
        <v>0</v>
      </c>
      <c r="X253" s="54"/>
      <c r="Y253" s="11"/>
    </row>
    <row r="254" spans="1:25" x14ac:dyDescent="0.25">
      <c r="A254" s="78"/>
      <c r="B254" s="94"/>
      <c r="C254" s="149">
        <v>13</v>
      </c>
      <c r="D254" s="150"/>
      <c r="E254" s="119"/>
      <c r="F254" s="164"/>
      <c r="G254" s="157">
        <v>1</v>
      </c>
      <c r="H254" s="118" t="s">
        <v>3</v>
      </c>
      <c r="I254" s="158">
        <f t="shared" si="90"/>
        <v>1</v>
      </c>
      <c r="J254" s="44" t="s">
        <v>21</v>
      </c>
      <c r="K254" s="159"/>
      <c r="L254" s="132">
        <f t="shared" si="83"/>
        <v>0</v>
      </c>
      <c r="M254" s="159"/>
      <c r="N254" s="132">
        <f t="shared" si="84"/>
        <v>0</v>
      </c>
      <c r="O254" s="160">
        <v>0</v>
      </c>
      <c r="P254" s="161"/>
      <c r="Q254" s="162"/>
      <c r="R254" s="120">
        <f t="shared" si="85"/>
        <v>0</v>
      </c>
      <c r="S254" s="120">
        <f t="shared" si="86"/>
        <v>0</v>
      </c>
      <c r="T254" s="120">
        <f t="shared" si="91"/>
        <v>0</v>
      </c>
      <c r="U254" s="120">
        <f t="shared" si="87"/>
        <v>0</v>
      </c>
      <c r="V254" s="121">
        <f t="shared" si="88"/>
        <v>0</v>
      </c>
      <c r="W254" s="179">
        <f t="shared" si="89"/>
        <v>0</v>
      </c>
      <c r="X254" s="54"/>
      <c r="Y254" s="11"/>
    </row>
    <row r="255" spans="1:25" x14ac:dyDescent="0.25">
      <c r="A255" s="78"/>
      <c r="B255" s="94"/>
      <c r="C255" s="149">
        <v>14</v>
      </c>
      <c r="D255" s="150"/>
      <c r="E255" s="119"/>
      <c r="F255" s="164"/>
      <c r="G255" s="157">
        <v>1</v>
      </c>
      <c r="H255" s="118" t="s">
        <v>3</v>
      </c>
      <c r="I255" s="158">
        <f t="shared" si="90"/>
        <v>1</v>
      </c>
      <c r="J255" s="44" t="s">
        <v>21</v>
      </c>
      <c r="K255" s="159"/>
      <c r="L255" s="132">
        <f t="shared" si="83"/>
        <v>0</v>
      </c>
      <c r="M255" s="159"/>
      <c r="N255" s="132">
        <f t="shared" si="84"/>
        <v>0</v>
      </c>
      <c r="O255" s="160"/>
      <c r="P255" s="161"/>
      <c r="Q255" s="162"/>
      <c r="R255" s="120">
        <f t="shared" si="85"/>
        <v>0</v>
      </c>
      <c r="S255" s="120">
        <f t="shared" si="86"/>
        <v>0</v>
      </c>
      <c r="T255" s="120">
        <f t="shared" si="91"/>
        <v>0</v>
      </c>
      <c r="U255" s="120">
        <f t="shared" si="87"/>
        <v>0</v>
      </c>
      <c r="V255" s="121">
        <f t="shared" si="88"/>
        <v>0</v>
      </c>
      <c r="W255" s="179">
        <f t="shared" si="89"/>
        <v>0</v>
      </c>
      <c r="X255" s="54"/>
      <c r="Y255" s="11"/>
    </row>
    <row r="256" spans="1:25" x14ac:dyDescent="0.25">
      <c r="A256" s="78"/>
      <c r="B256" s="94"/>
      <c r="C256" s="149">
        <v>15</v>
      </c>
      <c r="D256" s="150"/>
      <c r="E256" s="119"/>
      <c r="F256" s="164"/>
      <c r="G256" s="157">
        <v>1</v>
      </c>
      <c r="H256" s="118" t="s">
        <v>3</v>
      </c>
      <c r="I256" s="158">
        <f t="shared" si="90"/>
        <v>1</v>
      </c>
      <c r="J256" s="44" t="s">
        <v>21</v>
      </c>
      <c r="K256" s="159"/>
      <c r="L256" s="132">
        <f t="shared" si="83"/>
        <v>0</v>
      </c>
      <c r="M256" s="159"/>
      <c r="N256" s="132">
        <f t="shared" si="84"/>
        <v>0</v>
      </c>
      <c r="O256" s="160">
        <v>0</v>
      </c>
      <c r="P256" s="161"/>
      <c r="Q256" s="162"/>
      <c r="R256" s="120">
        <f t="shared" si="85"/>
        <v>0</v>
      </c>
      <c r="S256" s="120">
        <f t="shared" si="86"/>
        <v>0</v>
      </c>
      <c r="T256" s="120">
        <f t="shared" si="91"/>
        <v>0</v>
      </c>
      <c r="U256" s="120">
        <f t="shared" si="87"/>
        <v>0</v>
      </c>
      <c r="V256" s="121">
        <f t="shared" si="88"/>
        <v>0</v>
      </c>
      <c r="W256" s="179">
        <f t="shared" si="89"/>
        <v>0</v>
      </c>
      <c r="X256" s="54"/>
      <c r="Y256" s="11"/>
    </row>
    <row r="257" spans="1:25" x14ac:dyDescent="0.25">
      <c r="A257" s="78"/>
      <c r="B257" s="94"/>
      <c r="C257" s="149">
        <v>16</v>
      </c>
      <c r="D257" s="150"/>
      <c r="E257" s="119"/>
      <c r="F257" s="164"/>
      <c r="G257" s="157">
        <v>1</v>
      </c>
      <c r="H257" s="118" t="s">
        <v>3</v>
      </c>
      <c r="I257" s="158">
        <f t="shared" si="90"/>
        <v>1</v>
      </c>
      <c r="J257" s="44" t="s">
        <v>21</v>
      </c>
      <c r="K257" s="159"/>
      <c r="L257" s="132">
        <f t="shared" si="83"/>
        <v>0</v>
      </c>
      <c r="M257" s="159"/>
      <c r="N257" s="132">
        <f t="shared" si="84"/>
        <v>0</v>
      </c>
      <c r="O257" s="160"/>
      <c r="P257" s="161"/>
      <c r="Q257" s="162"/>
      <c r="R257" s="120">
        <f t="shared" si="85"/>
        <v>0</v>
      </c>
      <c r="S257" s="120">
        <f t="shared" si="86"/>
        <v>0</v>
      </c>
      <c r="T257" s="120">
        <f t="shared" si="91"/>
        <v>0</v>
      </c>
      <c r="U257" s="120">
        <f t="shared" si="87"/>
        <v>0</v>
      </c>
      <c r="V257" s="121">
        <f t="shared" si="88"/>
        <v>0</v>
      </c>
      <c r="W257" s="179">
        <f t="shared" si="89"/>
        <v>0</v>
      </c>
      <c r="X257" s="54"/>
      <c r="Y257" s="11"/>
    </row>
    <row r="258" spans="1:25" x14ac:dyDescent="0.25">
      <c r="A258" s="78"/>
      <c r="B258" s="94"/>
      <c r="C258" s="149">
        <v>17</v>
      </c>
      <c r="D258" s="150"/>
      <c r="E258" s="119"/>
      <c r="F258" s="164"/>
      <c r="G258" s="157">
        <v>1</v>
      </c>
      <c r="H258" s="118" t="s">
        <v>3</v>
      </c>
      <c r="I258" s="158">
        <f t="shared" si="90"/>
        <v>1</v>
      </c>
      <c r="J258" s="44" t="s">
        <v>21</v>
      </c>
      <c r="K258" s="159"/>
      <c r="L258" s="132">
        <f t="shared" si="83"/>
        <v>0</v>
      </c>
      <c r="M258" s="159"/>
      <c r="N258" s="132">
        <f t="shared" si="84"/>
        <v>0</v>
      </c>
      <c r="O258" s="160">
        <v>0</v>
      </c>
      <c r="P258" s="161"/>
      <c r="Q258" s="162"/>
      <c r="R258" s="120">
        <f t="shared" si="85"/>
        <v>0</v>
      </c>
      <c r="S258" s="120">
        <f t="shared" si="86"/>
        <v>0</v>
      </c>
      <c r="T258" s="120">
        <f t="shared" si="91"/>
        <v>0</v>
      </c>
      <c r="U258" s="120">
        <f t="shared" si="87"/>
        <v>0</v>
      </c>
      <c r="V258" s="121">
        <f t="shared" si="88"/>
        <v>0</v>
      </c>
      <c r="W258" s="179">
        <f t="shared" si="89"/>
        <v>0</v>
      </c>
      <c r="X258" s="54"/>
      <c r="Y258" s="11"/>
    </row>
    <row r="259" spans="1:25" x14ac:dyDescent="0.25">
      <c r="A259" s="78"/>
      <c r="B259" s="94"/>
      <c r="C259" s="149">
        <v>18</v>
      </c>
      <c r="D259" s="150"/>
      <c r="E259" s="119"/>
      <c r="F259" s="164"/>
      <c r="G259" s="157">
        <v>1</v>
      </c>
      <c r="H259" s="118" t="s">
        <v>3</v>
      </c>
      <c r="I259" s="158">
        <f t="shared" si="90"/>
        <v>1</v>
      </c>
      <c r="J259" s="44" t="s">
        <v>21</v>
      </c>
      <c r="K259" s="159"/>
      <c r="L259" s="132">
        <f t="shared" si="83"/>
        <v>0</v>
      </c>
      <c r="M259" s="159"/>
      <c r="N259" s="132">
        <f t="shared" si="84"/>
        <v>0</v>
      </c>
      <c r="O259" s="160">
        <v>0</v>
      </c>
      <c r="P259" s="161"/>
      <c r="Q259" s="162"/>
      <c r="R259" s="120">
        <f t="shared" si="85"/>
        <v>0</v>
      </c>
      <c r="S259" s="120">
        <f t="shared" si="86"/>
        <v>0</v>
      </c>
      <c r="T259" s="120">
        <f t="shared" si="91"/>
        <v>0</v>
      </c>
      <c r="U259" s="120">
        <f t="shared" si="87"/>
        <v>0</v>
      </c>
      <c r="V259" s="121">
        <f t="shared" si="88"/>
        <v>0</v>
      </c>
      <c r="W259" s="179">
        <f t="shared" si="89"/>
        <v>0</v>
      </c>
      <c r="X259" s="54"/>
      <c r="Y259" s="11"/>
    </row>
    <row r="260" spans="1:25" x14ac:dyDescent="0.25">
      <c r="A260" s="78"/>
      <c r="B260" s="94"/>
      <c r="C260" s="149">
        <v>19</v>
      </c>
      <c r="D260" s="150"/>
      <c r="E260" s="119"/>
      <c r="F260" s="164"/>
      <c r="G260" s="157">
        <v>1</v>
      </c>
      <c r="H260" s="118" t="s">
        <v>3</v>
      </c>
      <c r="I260" s="158">
        <f t="shared" si="90"/>
        <v>1</v>
      </c>
      <c r="J260" s="44" t="s">
        <v>21</v>
      </c>
      <c r="K260" s="159"/>
      <c r="L260" s="132">
        <f t="shared" si="83"/>
        <v>0</v>
      </c>
      <c r="M260" s="159"/>
      <c r="N260" s="132">
        <f t="shared" si="84"/>
        <v>0</v>
      </c>
      <c r="O260" s="160">
        <v>0</v>
      </c>
      <c r="P260" s="161"/>
      <c r="Q260" s="162"/>
      <c r="R260" s="120">
        <f t="shared" si="85"/>
        <v>0</v>
      </c>
      <c r="S260" s="120">
        <f t="shared" si="86"/>
        <v>0</v>
      </c>
      <c r="T260" s="120">
        <f t="shared" si="91"/>
        <v>0</v>
      </c>
      <c r="U260" s="120">
        <f t="shared" si="87"/>
        <v>0</v>
      </c>
      <c r="V260" s="121">
        <f t="shared" si="88"/>
        <v>0</v>
      </c>
      <c r="W260" s="179">
        <f t="shared" si="89"/>
        <v>0</v>
      </c>
      <c r="X260" s="54"/>
      <c r="Y260" s="11"/>
    </row>
    <row r="261" spans="1:25" x14ac:dyDescent="0.25">
      <c r="A261" s="78"/>
      <c r="B261" s="94"/>
      <c r="C261" s="149">
        <v>20</v>
      </c>
      <c r="D261" s="150"/>
      <c r="E261" s="119"/>
      <c r="F261" s="164"/>
      <c r="G261" s="157">
        <v>1</v>
      </c>
      <c r="H261" s="118" t="s">
        <v>3</v>
      </c>
      <c r="I261" s="158">
        <f>VLOOKUP(H261,$K$7:$L$11,2,FALSE)</f>
        <v>1</v>
      </c>
      <c r="J261" s="44" t="s">
        <v>21</v>
      </c>
      <c r="K261" s="159"/>
      <c r="L261" s="132">
        <f t="shared" si="83"/>
        <v>0</v>
      </c>
      <c r="M261" s="159"/>
      <c r="N261" s="132">
        <f t="shared" si="84"/>
        <v>0</v>
      </c>
      <c r="O261" s="160"/>
      <c r="P261" s="161"/>
      <c r="Q261" s="162"/>
      <c r="R261" s="120">
        <f t="shared" si="85"/>
        <v>0</v>
      </c>
      <c r="S261" s="120">
        <f t="shared" si="86"/>
        <v>0</v>
      </c>
      <c r="T261" s="120">
        <f t="shared" si="91"/>
        <v>0</v>
      </c>
      <c r="U261" s="120">
        <f t="shared" si="87"/>
        <v>0</v>
      </c>
      <c r="V261" s="121">
        <f t="shared" si="88"/>
        <v>0</v>
      </c>
      <c r="W261" s="138">
        <f t="shared" si="89"/>
        <v>0</v>
      </c>
      <c r="X261" s="54"/>
      <c r="Y261" s="11"/>
    </row>
    <row r="262" spans="1:25" s="26" customFormat="1" ht="5.25" customHeight="1" x14ac:dyDescent="0.25">
      <c r="A262" s="83"/>
      <c r="B262" s="52"/>
      <c r="C262" s="27"/>
      <c r="D262" s="27"/>
      <c r="E262" s="27"/>
      <c r="F262" s="27"/>
      <c r="G262" s="45"/>
      <c r="H262" s="45"/>
      <c r="I262" s="46"/>
      <c r="J262" s="45"/>
      <c r="K262" s="123"/>
      <c r="L262" s="123"/>
      <c r="M262" s="123"/>
      <c r="N262" s="123"/>
      <c r="O262" s="123"/>
      <c r="P262" s="123"/>
      <c r="Q262" s="123"/>
      <c r="R262" s="123"/>
      <c r="S262" s="123"/>
      <c r="T262" s="123"/>
      <c r="U262" s="123"/>
      <c r="V262" s="123"/>
      <c r="W262" s="139"/>
      <c r="X262" s="54"/>
      <c r="Y262" s="84"/>
    </row>
    <row r="263" spans="1:25" x14ac:dyDescent="0.25">
      <c r="A263" s="78"/>
      <c r="B263" s="62"/>
      <c r="C263" s="38"/>
      <c r="D263" s="39" t="s">
        <v>33</v>
      </c>
      <c r="E263" s="40"/>
      <c r="F263" s="59"/>
      <c r="G263" s="60"/>
      <c r="H263" s="60"/>
      <c r="I263" s="61"/>
      <c r="J263" s="60"/>
      <c r="K263" s="122"/>
      <c r="L263" s="122"/>
      <c r="M263" s="122"/>
      <c r="N263" s="122"/>
      <c r="O263" s="124"/>
      <c r="P263" s="124" t="s">
        <v>24</v>
      </c>
      <c r="Q263" s="124" t="s">
        <v>24</v>
      </c>
      <c r="R263" s="124" t="s">
        <v>24</v>
      </c>
      <c r="S263" s="124"/>
      <c r="T263" s="124"/>
      <c r="U263" s="124"/>
      <c r="V263" s="125">
        <f>SUM(V242:V261)</f>
        <v>0</v>
      </c>
      <c r="W263" s="125">
        <f>SUM(W242:W261)</f>
        <v>0</v>
      </c>
      <c r="X263" s="54"/>
      <c r="Y263" s="11"/>
    </row>
    <row r="264" spans="1:25" ht="7.5" customHeight="1" x14ac:dyDescent="0.25">
      <c r="A264" s="78"/>
      <c r="B264" s="64"/>
      <c r="C264" s="65"/>
      <c r="D264" s="65"/>
      <c r="E264" s="65"/>
      <c r="F264" s="65"/>
      <c r="G264" s="65"/>
      <c r="H264" s="65"/>
      <c r="I264" s="66"/>
      <c r="J264" s="65"/>
      <c r="K264" s="134"/>
      <c r="L264" s="134"/>
      <c r="M264" s="134"/>
      <c r="N264" s="134"/>
      <c r="O264" s="134"/>
      <c r="P264" s="134"/>
      <c r="Q264" s="134"/>
      <c r="R264" s="134"/>
      <c r="S264" s="134"/>
      <c r="T264" s="134"/>
      <c r="U264" s="134"/>
      <c r="V264" s="127"/>
      <c r="W264" s="142"/>
      <c r="X264" s="54"/>
      <c r="Y264" s="11"/>
    </row>
    <row r="265" spans="1:25" s="26" customFormat="1" ht="17.25" customHeight="1" x14ac:dyDescent="0.3">
      <c r="A265" s="83"/>
      <c r="B265" s="52"/>
      <c r="C265" s="224">
        <v>11</v>
      </c>
      <c r="D265" s="225"/>
      <c r="E265" s="37" t="s">
        <v>24</v>
      </c>
      <c r="F265" s="156"/>
      <c r="G265" s="76"/>
      <c r="H265" s="76"/>
      <c r="I265" s="76"/>
      <c r="J265" s="76"/>
      <c r="K265" s="130"/>
      <c r="L265" s="128" t="s">
        <v>24</v>
      </c>
      <c r="M265" s="130"/>
      <c r="N265" s="128" t="s">
        <v>24</v>
      </c>
      <c r="O265" s="131"/>
      <c r="P265" s="131" t="s">
        <v>24</v>
      </c>
      <c r="Q265" s="129" t="s">
        <v>24</v>
      </c>
      <c r="R265" s="129"/>
      <c r="S265" s="129" t="s">
        <v>24</v>
      </c>
      <c r="T265" s="129" t="s">
        <v>24</v>
      </c>
      <c r="U265" s="129" t="s">
        <v>24</v>
      </c>
      <c r="V265" s="131" t="s">
        <v>24</v>
      </c>
      <c r="W265" s="143" t="s">
        <v>24</v>
      </c>
      <c r="X265" s="54"/>
      <c r="Y265" s="84"/>
    </row>
    <row r="266" spans="1:25" x14ac:dyDescent="0.25">
      <c r="A266" s="78"/>
      <c r="B266" s="94"/>
      <c r="C266" s="149">
        <v>1</v>
      </c>
      <c r="D266" s="150" t="s">
        <v>24</v>
      </c>
      <c r="E266" s="119"/>
      <c r="F266" s="164"/>
      <c r="G266" s="157">
        <v>1</v>
      </c>
      <c r="H266" s="118" t="s">
        <v>3</v>
      </c>
      <c r="I266" s="158">
        <f>VLOOKUP(H266,$K$7:$L$11,2,FALSE)</f>
        <v>1</v>
      </c>
      <c r="J266" s="44" t="s">
        <v>21</v>
      </c>
      <c r="K266" s="159">
        <v>0</v>
      </c>
      <c r="L266" s="132">
        <f t="shared" ref="L266:L285" si="92">+K266*I266*G266</f>
        <v>0</v>
      </c>
      <c r="M266" s="159">
        <v>0</v>
      </c>
      <c r="N266" s="132">
        <f t="shared" ref="N266:N285" si="93">+M266*I266*G266</f>
        <v>0</v>
      </c>
      <c r="O266" s="160">
        <v>0</v>
      </c>
      <c r="P266" s="161">
        <v>0</v>
      </c>
      <c r="Q266" s="162">
        <v>0</v>
      </c>
      <c r="R266" s="120">
        <f>SUM(N266+O266+P266+Q266)*$L$12</f>
        <v>0</v>
      </c>
      <c r="S266" s="120">
        <f>SUM(L266:R266)-M266-N266</f>
        <v>0</v>
      </c>
      <c r="T266" s="120">
        <f>SUM(N266:R266)</f>
        <v>0</v>
      </c>
      <c r="U266" s="120">
        <f>+(T266)*$U$15</f>
        <v>0</v>
      </c>
      <c r="V266" s="121">
        <f t="shared" ref="V266:V285" si="94">ROUND(+(S266)*1.0341,0)</f>
        <v>0</v>
      </c>
      <c r="W266" s="179">
        <f t="shared" ref="W266:W285" si="95">ROUND(SUM(T266:U266),0)</f>
        <v>0</v>
      </c>
      <c r="X266" s="54"/>
      <c r="Y266" s="11"/>
    </row>
    <row r="267" spans="1:25" x14ac:dyDescent="0.25">
      <c r="A267" s="78"/>
      <c r="B267" s="94"/>
      <c r="C267" s="149">
        <v>2</v>
      </c>
      <c r="D267" s="150"/>
      <c r="E267" s="119"/>
      <c r="F267" s="164"/>
      <c r="G267" s="157">
        <v>1</v>
      </c>
      <c r="H267" s="118" t="s">
        <v>3</v>
      </c>
      <c r="I267" s="158">
        <f t="shared" ref="I267:I285" si="96">VLOOKUP(H267,$K$7:$L$11,2,FALSE)</f>
        <v>1</v>
      </c>
      <c r="J267" s="44" t="s">
        <v>21</v>
      </c>
      <c r="K267" s="159"/>
      <c r="L267" s="132">
        <f t="shared" si="92"/>
        <v>0</v>
      </c>
      <c r="M267" s="159"/>
      <c r="N267" s="132">
        <f t="shared" si="93"/>
        <v>0</v>
      </c>
      <c r="O267" s="160">
        <v>0</v>
      </c>
      <c r="P267" s="161"/>
      <c r="Q267" s="162"/>
      <c r="R267" s="120">
        <f t="shared" ref="R267:R285" si="97">SUM(N267+O267+P267+Q267)*$L$12</f>
        <v>0</v>
      </c>
      <c r="S267" s="120">
        <f t="shared" ref="S267:S285" si="98">SUM(L267:R267)-M267-N267</f>
        <v>0</v>
      </c>
      <c r="T267" s="120">
        <f t="shared" ref="T267:T285" si="99">SUM(N267:R267)</f>
        <v>0</v>
      </c>
      <c r="U267" s="120">
        <f t="shared" ref="U267:U285" si="100">+(T267)*$U$15</f>
        <v>0</v>
      </c>
      <c r="V267" s="121">
        <f t="shared" si="94"/>
        <v>0</v>
      </c>
      <c r="W267" s="179">
        <f t="shared" si="95"/>
        <v>0</v>
      </c>
      <c r="X267" s="54"/>
      <c r="Y267" s="11"/>
    </row>
    <row r="268" spans="1:25" x14ac:dyDescent="0.25">
      <c r="A268" s="78"/>
      <c r="B268" s="94"/>
      <c r="C268" s="149">
        <v>3</v>
      </c>
      <c r="D268" s="150"/>
      <c r="E268" s="119"/>
      <c r="F268" s="164"/>
      <c r="G268" s="157">
        <v>1</v>
      </c>
      <c r="H268" s="118" t="s">
        <v>3</v>
      </c>
      <c r="I268" s="158">
        <f t="shared" si="96"/>
        <v>1</v>
      </c>
      <c r="J268" s="44" t="s">
        <v>21</v>
      </c>
      <c r="K268" s="159"/>
      <c r="L268" s="132">
        <f t="shared" si="92"/>
        <v>0</v>
      </c>
      <c r="M268" s="159"/>
      <c r="N268" s="132">
        <f t="shared" si="93"/>
        <v>0</v>
      </c>
      <c r="O268" s="160">
        <v>0</v>
      </c>
      <c r="P268" s="161"/>
      <c r="Q268" s="162"/>
      <c r="R268" s="120">
        <f t="shared" si="97"/>
        <v>0</v>
      </c>
      <c r="S268" s="120">
        <f t="shared" si="98"/>
        <v>0</v>
      </c>
      <c r="T268" s="120">
        <f t="shared" si="99"/>
        <v>0</v>
      </c>
      <c r="U268" s="120">
        <f t="shared" si="100"/>
        <v>0</v>
      </c>
      <c r="V268" s="121">
        <f t="shared" si="94"/>
        <v>0</v>
      </c>
      <c r="W268" s="179">
        <f t="shared" si="95"/>
        <v>0</v>
      </c>
      <c r="X268" s="54"/>
      <c r="Y268" s="11"/>
    </row>
    <row r="269" spans="1:25" x14ac:dyDescent="0.25">
      <c r="A269" s="78"/>
      <c r="B269" s="94"/>
      <c r="C269" s="149">
        <v>4</v>
      </c>
      <c r="D269" s="150"/>
      <c r="E269" s="119"/>
      <c r="F269" s="164"/>
      <c r="G269" s="157">
        <v>1</v>
      </c>
      <c r="H269" s="118" t="s">
        <v>3</v>
      </c>
      <c r="I269" s="158">
        <f t="shared" si="96"/>
        <v>1</v>
      </c>
      <c r="J269" s="44" t="s">
        <v>21</v>
      </c>
      <c r="K269" s="159"/>
      <c r="L269" s="132">
        <f t="shared" si="92"/>
        <v>0</v>
      </c>
      <c r="M269" s="159"/>
      <c r="N269" s="132">
        <f t="shared" si="93"/>
        <v>0</v>
      </c>
      <c r="O269" s="160">
        <v>0</v>
      </c>
      <c r="P269" s="161"/>
      <c r="Q269" s="162"/>
      <c r="R269" s="120">
        <f t="shared" si="97"/>
        <v>0</v>
      </c>
      <c r="S269" s="120">
        <f t="shared" si="98"/>
        <v>0</v>
      </c>
      <c r="T269" s="120">
        <f t="shared" si="99"/>
        <v>0</v>
      </c>
      <c r="U269" s="120">
        <f t="shared" si="100"/>
        <v>0</v>
      </c>
      <c r="V269" s="121">
        <f t="shared" si="94"/>
        <v>0</v>
      </c>
      <c r="W269" s="179">
        <f t="shared" si="95"/>
        <v>0</v>
      </c>
      <c r="X269" s="54"/>
      <c r="Y269" s="11"/>
    </row>
    <row r="270" spans="1:25" x14ac:dyDescent="0.25">
      <c r="A270" s="78"/>
      <c r="B270" s="94"/>
      <c r="C270" s="149">
        <v>5</v>
      </c>
      <c r="D270" s="150"/>
      <c r="E270" s="119"/>
      <c r="F270" s="164"/>
      <c r="G270" s="157">
        <v>1</v>
      </c>
      <c r="H270" s="118" t="s">
        <v>3</v>
      </c>
      <c r="I270" s="158">
        <f t="shared" si="96"/>
        <v>1</v>
      </c>
      <c r="J270" s="44" t="s">
        <v>21</v>
      </c>
      <c r="K270" s="159"/>
      <c r="L270" s="132">
        <f t="shared" si="92"/>
        <v>0</v>
      </c>
      <c r="M270" s="159"/>
      <c r="N270" s="132">
        <f t="shared" si="93"/>
        <v>0</v>
      </c>
      <c r="O270" s="160">
        <v>0</v>
      </c>
      <c r="P270" s="161"/>
      <c r="Q270" s="162"/>
      <c r="R270" s="120">
        <f t="shared" si="97"/>
        <v>0</v>
      </c>
      <c r="S270" s="120">
        <f t="shared" si="98"/>
        <v>0</v>
      </c>
      <c r="T270" s="120">
        <f t="shared" si="99"/>
        <v>0</v>
      </c>
      <c r="U270" s="120">
        <f t="shared" si="100"/>
        <v>0</v>
      </c>
      <c r="V270" s="121">
        <f t="shared" si="94"/>
        <v>0</v>
      </c>
      <c r="W270" s="179">
        <f t="shared" si="95"/>
        <v>0</v>
      </c>
      <c r="X270" s="54"/>
      <c r="Y270" s="11"/>
    </row>
    <row r="271" spans="1:25" x14ac:dyDescent="0.25">
      <c r="A271" s="78"/>
      <c r="B271" s="94"/>
      <c r="C271" s="149">
        <v>6</v>
      </c>
      <c r="D271" s="150"/>
      <c r="E271" s="119"/>
      <c r="F271" s="164"/>
      <c r="G271" s="157">
        <v>1</v>
      </c>
      <c r="H271" s="118" t="s">
        <v>3</v>
      </c>
      <c r="I271" s="158">
        <f t="shared" si="96"/>
        <v>1</v>
      </c>
      <c r="J271" s="44" t="s">
        <v>21</v>
      </c>
      <c r="K271" s="159"/>
      <c r="L271" s="132">
        <f t="shared" si="92"/>
        <v>0</v>
      </c>
      <c r="M271" s="159"/>
      <c r="N271" s="132">
        <f t="shared" si="93"/>
        <v>0</v>
      </c>
      <c r="O271" s="160">
        <v>0</v>
      </c>
      <c r="P271" s="161"/>
      <c r="Q271" s="162"/>
      <c r="R271" s="120">
        <f t="shared" si="97"/>
        <v>0</v>
      </c>
      <c r="S271" s="120">
        <f t="shared" si="98"/>
        <v>0</v>
      </c>
      <c r="T271" s="120">
        <f t="shared" si="99"/>
        <v>0</v>
      </c>
      <c r="U271" s="120">
        <f t="shared" si="100"/>
        <v>0</v>
      </c>
      <c r="V271" s="121">
        <f t="shared" si="94"/>
        <v>0</v>
      </c>
      <c r="W271" s="179">
        <f t="shared" si="95"/>
        <v>0</v>
      </c>
      <c r="X271" s="54"/>
      <c r="Y271" s="11"/>
    </row>
    <row r="272" spans="1:25" x14ac:dyDescent="0.25">
      <c r="A272" s="78"/>
      <c r="B272" s="94"/>
      <c r="C272" s="149">
        <v>7</v>
      </c>
      <c r="D272" s="150"/>
      <c r="E272" s="119"/>
      <c r="F272" s="164"/>
      <c r="G272" s="157">
        <v>1</v>
      </c>
      <c r="H272" s="118" t="s">
        <v>3</v>
      </c>
      <c r="I272" s="158">
        <f t="shared" si="96"/>
        <v>1</v>
      </c>
      <c r="J272" s="44" t="s">
        <v>21</v>
      </c>
      <c r="K272" s="159"/>
      <c r="L272" s="132">
        <f t="shared" si="92"/>
        <v>0</v>
      </c>
      <c r="M272" s="159"/>
      <c r="N272" s="132">
        <f t="shared" si="93"/>
        <v>0</v>
      </c>
      <c r="O272" s="160">
        <v>0</v>
      </c>
      <c r="P272" s="161"/>
      <c r="Q272" s="162"/>
      <c r="R272" s="120">
        <f t="shared" si="97"/>
        <v>0</v>
      </c>
      <c r="S272" s="120">
        <f t="shared" si="98"/>
        <v>0</v>
      </c>
      <c r="T272" s="120">
        <f t="shared" si="99"/>
        <v>0</v>
      </c>
      <c r="U272" s="120">
        <f t="shared" si="100"/>
        <v>0</v>
      </c>
      <c r="V272" s="121">
        <f t="shared" si="94"/>
        <v>0</v>
      </c>
      <c r="W272" s="179">
        <f t="shared" si="95"/>
        <v>0</v>
      </c>
      <c r="X272" s="54"/>
      <c r="Y272" s="11"/>
    </row>
    <row r="273" spans="1:25" x14ac:dyDescent="0.25">
      <c r="A273" s="78"/>
      <c r="B273" s="94"/>
      <c r="C273" s="149">
        <v>8</v>
      </c>
      <c r="D273" s="150"/>
      <c r="E273" s="119"/>
      <c r="F273" s="164"/>
      <c r="G273" s="157">
        <v>1</v>
      </c>
      <c r="H273" s="118" t="s">
        <v>3</v>
      </c>
      <c r="I273" s="158">
        <f t="shared" si="96"/>
        <v>1</v>
      </c>
      <c r="J273" s="44" t="s">
        <v>21</v>
      </c>
      <c r="K273" s="159"/>
      <c r="L273" s="132">
        <f t="shared" si="92"/>
        <v>0</v>
      </c>
      <c r="M273" s="159"/>
      <c r="N273" s="132">
        <f t="shared" si="93"/>
        <v>0</v>
      </c>
      <c r="O273" s="160">
        <v>0</v>
      </c>
      <c r="P273" s="161"/>
      <c r="Q273" s="162"/>
      <c r="R273" s="120">
        <f t="shared" si="97"/>
        <v>0</v>
      </c>
      <c r="S273" s="120">
        <f t="shared" si="98"/>
        <v>0</v>
      </c>
      <c r="T273" s="120">
        <f t="shared" si="99"/>
        <v>0</v>
      </c>
      <c r="U273" s="120">
        <f t="shared" si="100"/>
        <v>0</v>
      </c>
      <c r="V273" s="121">
        <f t="shared" si="94"/>
        <v>0</v>
      </c>
      <c r="W273" s="179">
        <f t="shared" si="95"/>
        <v>0</v>
      </c>
      <c r="X273" s="54"/>
      <c r="Y273" s="11"/>
    </row>
    <row r="274" spans="1:25" x14ac:dyDescent="0.25">
      <c r="A274" s="78"/>
      <c r="B274" s="94"/>
      <c r="C274" s="149">
        <v>9</v>
      </c>
      <c r="D274" s="150"/>
      <c r="E274" s="119"/>
      <c r="F274" s="164"/>
      <c r="G274" s="157">
        <v>1</v>
      </c>
      <c r="H274" s="118" t="s">
        <v>3</v>
      </c>
      <c r="I274" s="158">
        <f t="shared" si="96"/>
        <v>1</v>
      </c>
      <c r="J274" s="44" t="s">
        <v>21</v>
      </c>
      <c r="K274" s="159"/>
      <c r="L274" s="132">
        <f t="shared" si="92"/>
        <v>0</v>
      </c>
      <c r="M274" s="159"/>
      <c r="N274" s="132">
        <f t="shared" si="93"/>
        <v>0</v>
      </c>
      <c r="O274" s="160">
        <v>0</v>
      </c>
      <c r="P274" s="161"/>
      <c r="Q274" s="162"/>
      <c r="R274" s="120">
        <f t="shared" si="97"/>
        <v>0</v>
      </c>
      <c r="S274" s="120">
        <f t="shared" si="98"/>
        <v>0</v>
      </c>
      <c r="T274" s="120">
        <f t="shared" si="99"/>
        <v>0</v>
      </c>
      <c r="U274" s="120">
        <f t="shared" si="100"/>
        <v>0</v>
      </c>
      <c r="V274" s="121">
        <f t="shared" si="94"/>
        <v>0</v>
      </c>
      <c r="W274" s="179">
        <f t="shared" si="95"/>
        <v>0</v>
      </c>
      <c r="X274" s="54"/>
      <c r="Y274" s="11"/>
    </row>
    <row r="275" spans="1:25" x14ac:dyDescent="0.25">
      <c r="A275" s="78"/>
      <c r="B275" s="94"/>
      <c r="C275" s="149">
        <v>10</v>
      </c>
      <c r="D275" s="150"/>
      <c r="E275" s="119"/>
      <c r="F275" s="164"/>
      <c r="G275" s="157">
        <v>1</v>
      </c>
      <c r="H275" s="118" t="s">
        <v>3</v>
      </c>
      <c r="I275" s="158">
        <f t="shared" si="96"/>
        <v>1</v>
      </c>
      <c r="J275" s="44" t="s">
        <v>21</v>
      </c>
      <c r="K275" s="159"/>
      <c r="L275" s="132">
        <f t="shared" si="92"/>
        <v>0</v>
      </c>
      <c r="M275" s="159"/>
      <c r="N275" s="132">
        <f t="shared" si="93"/>
        <v>0</v>
      </c>
      <c r="O275" s="160">
        <v>0</v>
      </c>
      <c r="P275" s="161"/>
      <c r="Q275" s="162"/>
      <c r="R275" s="120">
        <f t="shared" si="97"/>
        <v>0</v>
      </c>
      <c r="S275" s="120">
        <f t="shared" si="98"/>
        <v>0</v>
      </c>
      <c r="T275" s="120">
        <f t="shared" si="99"/>
        <v>0</v>
      </c>
      <c r="U275" s="120">
        <f t="shared" si="100"/>
        <v>0</v>
      </c>
      <c r="V275" s="121">
        <f t="shared" si="94"/>
        <v>0</v>
      </c>
      <c r="W275" s="179">
        <f t="shared" si="95"/>
        <v>0</v>
      </c>
      <c r="X275" s="54"/>
      <c r="Y275" s="11"/>
    </row>
    <row r="276" spans="1:25" x14ac:dyDescent="0.25">
      <c r="A276" s="78"/>
      <c r="B276" s="94"/>
      <c r="C276" s="149">
        <v>11</v>
      </c>
      <c r="D276" s="150"/>
      <c r="E276" s="119"/>
      <c r="F276" s="164"/>
      <c r="G276" s="157">
        <v>1</v>
      </c>
      <c r="H276" s="118" t="s">
        <v>3</v>
      </c>
      <c r="I276" s="158">
        <f t="shared" si="96"/>
        <v>1</v>
      </c>
      <c r="J276" s="44" t="s">
        <v>21</v>
      </c>
      <c r="K276" s="159"/>
      <c r="L276" s="132">
        <f t="shared" si="92"/>
        <v>0</v>
      </c>
      <c r="M276" s="159"/>
      <c r="N276" s="132">
        <f t="shared" si="93"/>
        <v>0</v>
      </c>
      <c r="O276" s="160">
        <v>0</v>
      </c>
      <c r="P276" s="161"/>
      <c r="Q276" s="162"/>
      <c r="R276" s="120">
        <f t="shared" si="97"/>
        <v>0</v>
      </c>
      <c r="S276" s="120">
        <f t="shared" si="98"/>
        <v>0</v>
      </c>
      <c r="T276" s="120">
        <f t="shared" si="99"/>
        <v>0</v>
      </c>
      <c r="U276" s="120">
        <f t="shared" si="100"/>
        <v>0</v>
      </c>
      <c r="V276" s="121">
        <f t="shared" si="94"/>
        <v>0</v>
      </c>
      <c r="W276" s="179">
        <f t="shared" si="95"/>
        <v>0</v>
      </c>
      <c r="X276" s="54"/>
      <c r="Y276" s="11"/>
    </row>
    <row r="277" spans="1:25" x14ac:dyDescent="0.25">
      <c r="A277" s="78"/>
      <c r="B277" s="94"/>
      <c r="C277" s="149">
        <v>12</v>
      </c>
      <c r="D277" s="150"/>
      <c r="E277" s="119"/>
      <c r="F277" s="164"/>
      <c r="G277" s="157">
        <v>1</v>
      </c>
      <c r="H277" s="118" t="s">
        <v>3</v>
      </c>
      <c r="I277" s="158">
        <f t="shared" si="96"/>
        <v>1</v>
      </c>
      <c r="J277" s="44" t="s">
        <v>21</v>
      </c>
      <c r="K277" s="159"/>
      <c r="L277" s="132">
        <f t="shared" si="92"/>
        <v>0</v>
      </c>
      <c r="M277" s="159"/>
      <c r="N277" s="132">
        <f t="shared" si="93"/>
        <v>0</v>
      </c>
      <c r="O277" s="160">
        <v>0</v>
      </c>
      <c r="P277" s="161"/>
      <c r="Q277" s="162"/>
      <c r="R277" s="120">
        <f t="shared" si="97"/>
        <v>0</v>
      </c>
      <c r="S277" s="120">
        <f t="shared" si="98"/>
        <v>0</v>
      </c>
      <c r="T277" s="120">
        <f t="shared" si="99"/>
        <v>0</v>
      </c>
      <c r="U277" s="120">
        <f t="shared" si="100"/>
        <v>0</v>
      </c>
      <c r="V277" s="121">
        <f t="shared" si="94"/>
        <v>0</v>
      </c>
      <c r="W277" s="179">
        <f t="shared" si="95"/>
        <v>0</v>
      </c>
      <c r="X277" s="54"/>
      <c r="Y277" s="11"/>
    </row>
    <row r="278" spans="1:25" x14ac:dyDescent="0.25">
      <c r="A278" s="78"/>
      <c r="B278" s="94"/>
      <c r="C278" s="149">
        <v>13</v>
      </c>
      <c r="D278" s="150"/>
      <c r="E278" s="119"/>
      <c r="F278" s="164"/>
      <c r="G278" s="157">
        <v>1</v>
      </c>
      <c r="H278" s="118" t="s">
        <v>3</v>
      </c>
      <c r="I278" s="158">
        <f t="shared" si="96"/>
        <v>1</v>
      </c>
      <c r="J278" s="44" t="s">
        <v>21</v>
      </c>
      <c r="K278" s="159"/>
      <c r="L278" s="132">
        <f t="shared" si="92"/>
        <v>0</v>
      </c>
      <c r="M278" s="159"/>
      <c r="N278" s="132">
        <f t="shared" si="93"/>
        <v>0</v>
      </c>
      <c r="O278" s="160">
        <v>0</v>
      </c>
      <c r="P278" s="161"/>
      <c r="Q278" s="162"/>
      <c r="R278" s="120">
        <f t="shared" si="97"/>
        <v>0</v>
      </c>
      <c r="S278" s="120">
        <f t="shared" si="98"/>
        <v>0</v>
      </c>
      <c r="T278" s="120">
        <f t="shared" si="99"/>
        <v>0</v>
      </c>
      <c r="U278" s="120">
        <f t="shared" si="100"/>
        <v>0</v>
      </c>
      <c r="V278" s="121">
        <f t="shared" si="94"/>
        <v>0</v>
      </c>
      <c r="W278" s="179">
        <f t="shared" si="95"/>
        <v>0</v>
      </c>
      <c r="X278" s="54"/>
      <c r="Y278" s="11"/>
    </row>
    <row r="279" spans="1:25" x14ac:dyDescent="0.25">
      <c r="A279" s="78"/>
      <c r="B279" s="94"/>
      <c r="C279" s="149">
        <v>14</v>
      </c>
      <c r="D279" s="150"/>
      <c r="E279" s="119"/>
      <c r="F279" s="164"/>
      <c r="G279" s="157">
        <v>1</v>
      </c>
      <c r="H279" s="118" t="s">
        <v>3</v>
      </c>
      <c r="I279" s="158">
        <f t="shared" si="96"/>
        <v>1</v>
      </c>
      <c r="J279" s="44" t="s">
        <v>21</v>
      </c>
      <c r="K279" s="159"/>
      <c r="L279" s="132">
        <f t="shared" si="92"/>
        <v>0</v>
      </c>
      <c r="M279" s="159"/>
      <c r="N279" s="132">
        <f t="shared" si="93"/>
        <v>0</v>
      </c>
      <c r="O279" s="160">
        <v>0</v>
      </c>
      <c r="P279" s="161"/>
      <c r="Q279" s="162"/>
      <c r="R279" s="120">
        <f t="shared" si="97"/>
        <v>0</v>
      </c>
      <c r="S279" s="120">
        <f t="shared" si="98"/>
        <v>0</v>
      </c>
      <c r="T279" s="120">
        <f t="shared" si="99"/>
        <v>0</v>
      </c>
      <c r="U279" s="120">
        <f t="shared" si="100"/>
        <v>0</v>
      </c>
      <c r="V279" s="121">
        <f t="shared" si="94"/>
        <v>0</v>
      </c>
      <c r="W279" s="179">
        <f t="shared" si="95"/>
        <v>0</v>
      </c>
      <c r="X279" s="54"/>
      <c r="Y279" s="11"/>
    </row>
    <row r="280" spans="1:25" x14ac:dyDescent="0.25">
      <c r="A280" s="78"/>
      <c r="B280" s="94"/>
      <c r="C280" s="149">
        <v>15</v>
      </c>
      <c r="D280" s="150"/>
      <c r="E280" s="119"/>
      <c r="F280" s="164"/>
      <c r="G280" s="157">
        <v>1</v>
      </c>
      <c r="H280" s="118" t="s">
        <v>3</v>
      </c>
      <c r="I280" s="158">
        <f t="shared" si="96"/>
        <v>1</v>
      </c>
      <c r="J280" s="44" t="s">
        <v>21</v>
      </c>
      <c r="K280" s="159"/>
      <c r="L280" s="132">
        <f t="shared" si="92"/>
        <v>0</v>
      </c>
      <c r="M280" s="159"/>
      <c r="N280" s="132">
        <f t="shared" si="93"/>
        <v>0</v>
      </c>
      <c r="O280" s="160">
        <v>0</v>
      </c>
      <c r="P280" s="161"/>
      <c r="Q280" s="162"/>
      <c r="R280" s="120">
        <f t="shared" si="97"/>
        <v>0</v>
      </c>
      <c r="S280" s="120">
        <f t="shared" si="98"/>
        <v>0</v>
      </c>
      <c r="T280" s="120">
        <f>SUM(N280:R280)</f>
        <v>0</v>
      </c>
      <c r="U280" s="120">
        <f>+(T280)*$U$15</f>
        <v>0</v>
      </c>
      <c r="V280" s="121">
        <f t="shared" si="94"/>
        <v>0</v>
      </c>
      <c r="W280" s="179">
        <f t="shared" si="95"/>
        <v>0</v>
      </c>
      <c r="X280" s="54"/>
      <c r="Y280" s="11"/>
    </row>
    <row r="281" spans="1:25" x14ac:dyDescent="0.25">
      <c r="A281" s="78"/>
      <c r="B281" s="94"/>
      <c r="C281" s="149">
        <v>16</v>
      </c>
      <c r="D281" s="150"/>
      <c r="E281" s="119"/>
      <c r="F281" s="164"/>
      <c r="G281" s="157">
        <v>1</v>
      </c>
      <c r="H281" s="118" t="s">
        <v>3</v>
      </c>
      <c r="I281" s="158">
        <f t="shared" si="96"/>
        <v>1</v>
      </c>
      <c r="J281" s="44" t="s">
        <v>21</v>
      </c>
      <c r="K281" s="159"/>
      <c r="L281" s="132">
        <f t="shared" si="92"/>
        <v>0</v>
      </c>
      <c r="M281" s="159"/>
      <c r="N281" s="132">
        <f t="shared" si="93"/>
        <v>0</v>
      </c>
      <c r="O281" s="160">
        <v>0</v>
      </c>
      <c r="P281" s="161"/>
      <c r="Q281" s="162"/>
      <c r="R281" s="120">
        <f t="shared" si="97"/>
        <v>0</v>
      </c>
      <c r="S281" s="120">
        <f>SUM(L281:R281)-M281-N281</f>
        <v>0</v>
      </c>
      <c r="T281" s="120">
        <f t="shared" si="99"/>
        <v>0</v>
      </c>
      <c r="U281" s="120">
        <f t="shared" si="100"/>
        <v>0</v>
      </c>
      <c r="V281" s="121">
        <f t="shared" si="94"/>
        <v>0</v>
      </c>
      <c r="W281" s="179">
        <f t="shared" si="95"/>
        <v>0</v>
      </c>
      <c r="X281" s="54"/>
      <c r="Y281" s="11"/>
    </row>
    <row r="282" spans="1:25" x14ac:dyDescent="0.25">
      <c r="A282" s="78"/>
      <c r="B282" s="94"/>
      <c r="C282" s="149">
        <v>17</v>
      </c>
      <c r="D282" s="150"/>
      <c r="E282" s="119"/>
      <c r="F282" s="164"/>
      <c r="G282" s="157">
        <v>1</v>
      </c>
      <c r="H282" s="118" t="s">
        <v>3</v>
      </c>
      <c r="I282" s="158">
        <f t="shared" si="96"/>
        <v>1</v>
      </c>
      <c r="J282" s="44" t="s">
        <v>21</v>
      </c>
      <c r="K282" s="159"/>
      <c r="L282" s="132">
        <f t="shared" si="92"/>
        <v>0</v>
      </c>
      <c r="M282" s="159"/>
      <c r="N282" s="132">
        <f t="shared" si="93"/>
        <v>0</v>
      </c>
      <c r="O282" s="160">
        <v>0</v>
      </c>
      <c r="P282" s="161"/>
      <c r="Q282" s="162"/>
      <c r="R282" s="120">
        <f t="shared" si="97"/>
        <v>0</v>
      </c>
      <c r="S282" s="120">
        <f t="shared" si="98"/>
        <v>0</v>
      </c>
      <c r="T282" s="120">
        <f t="shared" si="99"/>
        <v>0</v>
      </c>
      <c r="U282" s="120">
        <f t="shared" si="100"/>
        <v>0</v>
      </c>
      <c r="V282" s="121">
        <f t="shared" si="94"/>
        <v>0</v>
      </c>
      <c r="W282" s="179">
        <f t="shared" si="95"/>
        <v>0</v>
      </c>
      <c r="X282" s="54"/>
      <c r="Y282" s="11"/>
    </row>
    <row r="283" spans="1:25" x14ac:dyDescent="0.25">
      <c r="A283" s="78"/>
      <c r="B283" s="94"/>
      <c r="C283" s="149">
        <v>18</v>
      </c>
      <c r="D283" s="150"/>
      <c r="E283" s="119"/>
      <c r="F283" s="164"/>
      <c r="G283" s="157">
        <v>1</v>
      </c>
      <c r="H283" s="118" t="s">
        <v>3</v>
      </c>
      <c r="I283" s="158">
        <f t="shared" si="96"/>
        <v>1</v>
      </c>
      <c r="J283" s="44" t="s">
        <v>21</v>
      </c>
      <c r="K283" s="159"/>
      <c r="L283" s="132">
        <f t="shared" si="92"/>
        <v>0</v>
      </c>
      <c r="M283" s="159"/>
      <c r="N283" s="132">
        <f t="shared" si="93"/>
        <v>0</v>
      </c>
      <c r="O283" s="160">
        <v>0</v>
      </c>
      <c r="P283" s="161"/>
      <c r="Q283" s="162"/>
      <c r="R283" s="120">
        <f t="shared" si="97"/>
        <v>0</v>
      </c>
      <c r="S283" s="120">
        <f t="shared" si="98"/>
        <v>0</v>
      </c>
      <c r="T283" s="120">
        <f t="shared" si="99"/>
        <v>0</v>
      </c>
      <c r="U283" s="120">
        <f t="shared" si="100"/>
        <v>0</v>
      </c>
      <c r="V283" s="121">
        <f t="shared" si="94"/>
        <v>0</v>
      </c>
      <c r="W283" s="179">
        <f t="shared" si="95"/>
        <v>0</v>
      </c>
      <c r="X283" s="54"/>
      <c r="Y283" s="11"/>
    </row>
    <row r="284" spans="1:25" x14ac:dyDescent="0.25">
      <c r="A284" s="78"/>
      <c r="B284" s="94"/>
      <c r="C284" s="149">
        <v>19</v>
      </c>
      <c r="D284" s="150"/>
      <c r="E284" s="119"/>
      <c r="F284" s="164"/>
      <c r="G284" s="157">
        <v>1</v>
      </c>
      <c r="H284" s="118" t="s">
        <v>3</v>
      </c>
      <c r="I284" s="158">
        <f t="shared" si="96"/>
        <v>1</v>
      </c>
      <c r="J284" s="44" t="s">
        <v>21</v>
      </c>
      <c r="K284" s="159"/>
      <c r="L284" s="132">
        <f t="shared" si="92"/>
        <v>0</v>
      </c>
      <c r="M284" s="159"/>
      <c r="N284" s="132">
        <f t="shared" si="93"/>
        <v>0</v>
      </c>
      <c r="O284" s="160">
        <v>0</v>
      </c>
      <c r="P284" s="161"/>
      <c r="Q284" s="162"/>
      <c r="R284" s="120">
        <f t="shared" si="97"/>
        <v>0</v>
      </c>
      <c r="S284" s="120">
        <f t="shared" si="98"/>
        <v>0</v>
      </c>
      <c r="T284" s="120">
        <f t="shared" si="99"/>
        <v>0</v>
      </c>
      <c r="U284" s="120">
        <f t="shared" si="100"/>
        <v>0</v>
      </c>
      <c r="V284" s="121">
        <f t="shared" si="94"/>
        <v>0</v>
      </c>
      <c r="W284" s="179">
        <f t="shared" si="95"/>
        <v>0</v>
      </c>
      <c r="X284" s="54"/>
      <c r="Y284" s="11"/>
    </row>
    <row r="285" spans="1:25" x14ac:dyDescent="0.25">
      <c r="A285" s="78"/>
      <c r="B285" s="94"/>
      <c r="C285" s="149">
        <v>20</v>
      </c>
      <c r="D285" s="150"/>
      <c r="E285" s="119"/>
      <c r="F285" s="164"/>
      <c r="G285" s="157">
        <v>1</v>
      </c>
      <c r="H285" s="118" t="s">
        <v>3</v>
      </c>
      <c r="I285" s="158">
        <f t="shared" si="96"/>
        <v>1</v>
      </c>
      <c r="J285" s="44" t="s">
        <v>21</v>
      </c>
      <c r="K285" s="159"/>
      <c r="L285" s="132">
        <f t="shared" si="92"/>
        <v>0</v>
      </c>
      <c r="M285" s="159"/>
      <c r="N285" s="132">
        <f t="shared" si="93"/>
        <v>0</v>
      </c>
      <c r="O285" s="160">
        <v>0</v>
      </c>
      <c r="P285" s="161"/>
      <c r="Q285" s="162"/>
      <c r="R285" s="120">
        <f t="shared" si="97"/>
        <v>0</v>
      </c>
      <c r="S285" s="120">
        <f t="shared" si="98"/>
        <v>0</v>
      </c>
      <c r="T285" s="120">
        <f t="shared" si="99"/>
        <v>0</v>
      </c>
      <c r="U285" s="120">
        <f t="shared" si="100"/>
        <v>0</v>
      </c>
      <c r="V285" s="121">
        <f t="shared" si="94"/>
        <v>0</v>
      </c>
      <c r="W285" s="138">
        <f t="shared" si="95"/>
        <v>0</v>
      </c>
      <c r="X285" s="54"/>
      <c r="Y285" s="11"/>
    </row>
    <row r="286" spans="1:25" s="26" customFormat="1" ht="5.25" customHeight="1" x14ac:dyDescent="0.25">
      <c r="A286" s="83"/>
      <c r="B286" s="52"/>
      <c r="C286" s="27"/>
      <c r="D286" s="27"/>
      <c r="E286" s="27"/>
      <c r="F286" s="27"/>
      <c r="G286" s="45"/>
      <c r="H286" s="45"/>
      <c r="I286" s="46"/>
      <c r="J286" s="45"/>
      <c r="K286" s="123"/>
      <c r="L286" s="123"/>
      <c r="M286" s="123"/>
      <c r="N286" s="123"/>
      <c r="O286" s="123"/>
      <c r="P286" s="123"/>
      <c r="Q286" s="123"/>
      <c r="R286" s="123"/>
      <c r="S286" s="123"/>
      <c r="T286" s="123"/>
      <c r="U286" s="123"/>
      <c r="V286" s="123"/>
      <c r="W286" s="139"/>
      <c r="X286" s="54"/>
      <c r="Y286" s="84"/>
    </row>
    <row r="287" spans="1:25" x14ac:dyDescent="0.25">
      <c r="A287" s="78"/>
      <c r="B287" s="62"/>
      <c r="C287" s="38"/>
      <c r="D287" s="39" t="s">
        <v>33</v>
      </c>
      <c r="E287" s="40"/>
      <c r="F287" s="59"/>
      <c r="G287" s="60"/>
      <c r="H287" s="60"/>
      <c r="I287" s="61"/>
      <c r="J287" s="60"/>
      <c r="K287" s="122"/>
      <c r="L287" s="122"/>
      <c r="M287" s="122"/>
      <c r="N287" s="122"/>
      <c r="O287" s="124"/>
      <c r="P287" s="124" t="s">
        <v>24</v>
      </c>
      <c r="Q287" s="124" t="s">
        <v>24</v>
      </c>
      <c r="R287" s="124" t="s">
        <v>24</v>
      </c>
      <c r="S287" s="124"/>
      <c r="T287" s="124"/>
      <c r="U287" s="124"/>
      <c r="V287" s="125">
        <f>SUM(V266:V285)</f>
        <v>0</v>
      </c>
      <c r="W287" s="125">
        <f>SUM(W266:W285)</f>
        <v>0</v>
      </c>
      <c r="X287" s="199"/>
      <c r="Y287" s="11"/>
    </row>
    <row r="288" spans="1:25" ht="9" customHeight="1" x14ac:dyDescent="0.25">
      <c r="A288" s="79"/>
      <c r="B288" s="88"/>
      <c r="C288" s="89"/>
      <c r="D288" s="89"/>
      <c r="E288" s="89"/>
      <c r="F288" s="89"/>
      <c r="G288" s="89"/>
      <c r="H288" s="89"/>
      <c r="I288" s="90"/>
      <c r="J288" s="89"/>
      <c r="K288" s="136"/>
      <c r="L288" s="136"/>
      <c r="M288" s="136"/>
      <c r="N288" s="136"/>
      <c r="O288" s="135"/>
      <c r="P288" s="135"/>
      <c r="Q288" s="135"/>
      <c r="R288" s="135"/>
      <c r="S288" s="135"/>
      <c r="T288" s="135"/>
      <c r="U288" s="135"/>
      <c r="V288" s="135"/>
      <c r="W288" s="135"/>
      <c r="X288" s="198"/>
      <c r="Y288" s="17"/>
    </row>
    <row r="289" spans="1:25" ht="16.5" customHeight="1" x14ac:dyDescent="0.25">
      <c r="A289" s="78"/>
      <c r="B289" s="53"/>
      <c r="C289" s="91"/>
      <c r="D289" s="92" t="s">
        <v>43</v>
      </c>
      <c r="E289" s="93"/>
      <c r="F289" s="19"/>
      <c r="G289" s="95"/>
      <c r="H289" s="98"/>
      <c r="I289" s="43"/>
      <c r="J289" s="42"/>
      <c r="K289" s="133"/>
      <c r="L289" s="133">
        <f>SUM(L21:L285)</f>
        <v>0</v>
      </c>
      <c r="M289" s="133"/>
      <c r="N289" s="133">
        <f>SUM(N21:N285)</f>
        <v>0</v>
      </c>
      <c r="O289" s="133">
        <f>SUM(O18:O48)</f>
        <v>0</v>
      </c>
      <c r="P289" s="133">
        <f>SUM(P18:P48)</f>
        <v>0</v>
      </c>
      <c r="Q289" s="133">
        <f>SUM(Q18:Q48)</f>
        <v>0</v>
      </c>
      <c r="R289" s="133">
        <f>SUM(R18:R285)</f>
        <v>0</v>
      </c>
      <c r="S289" s="133">
        <f>SUM(S18:S285)</f>
        <v>0</v>
      </c>
      <c r="T289" s="133">
        <f>SUM(T18:T285)</f>
        <v>0</v>
      </c>
      <c r="U289" s="133">
        <f>SUM(U18:U287)</f>
        <v>0</v>
      </c>
      <c r="V289" s="144">
        <f>V96+V72+V47+V119+V143+V167+V191+V215+V239+V263+V287</f>
        <v>0</v>
      </c>
      <c r="W289" s="144">
        <f>W96+W72+W47+W119+W143+W167+W191+W215+W239+W263+W287</f>
        <v>0</v>
      </c>
      <c r="X289" s="137"/>
      <c r="Y289" s="11"/>
    </row>
    <row r="290" spans="1:25" s="163" customFormat="1" ht="16.5" customHeight="1" x14ac:dyDescent="0.25">
      <c r="L290" s="163">
        <f>SUMPRODUCT(G18:G285,I18:I285,K18:K285)</f>
        <v>0</v>
      </c>
      <c r="N290" s="163">
        <f>SUMPRODUCT(G18:G285,I18:I285,M18:M285)</f>
        <v>0</v>
      </c>
    </row>
  </sheetData>
  <mergeCells count="36">
    <mergeCell ref="E4:F4"/>
    <mergeCell ref="E6:I6"/>
    <mergeCell ref="E5:I5"/>
    <mergeCell ref="E8:I8"/>
    <mergeCell ref="C265:D265"/>
    <mergeCell ref="B5:D5"/>
    <mergeCell ref="B6:D6"/>
    <mergeCell ref="B7:D7"/>
    <mergeCell ref="B11:D11"/>
    <mergeCell ref="C121:D121"/>
    <mergeCell ref="C145:D145"/>
    <mergeCell ref="C169:D169"/>
    <mergeCell ref="C97:D97"/>
    <mergeCell ref="B9:D9"/>
    <mergeCell ref="C241:D241"/>
    <mergeCell ref="C217:D217"/>
    <mergeCell ref="C74:D74"/>
    <mergeCell ref="C193:D193"/>
    <mergeCell ref="N5:R5"/>
    <mergeCell ref="K5:L5"/>
    <mergeCell ref="E7:I7"/>
    <mergeCell ref="B10:D10"/>
    <mergeCell ref="B8:D8"/>
    <mergeCell ref="E9:I9"/>
    <mergeCell ref="T5:X5"/>
    <mergeCell ref="U6:X6"/>
    <mergeCell ref="U7:X7"/>
    <mergeCell ref="U8:X8"/>
    <mergeCell ref="U9:X9"/>
    <mergeCell ref="U12:X12"/>
    <mergeCell ref="C50:D50"/>
    <mergeCell ref="U11:X11"/>
    <mergeCell ref="E10:I10"/>
    <mergeCell ref="E11:I11"/>
    <mergeCell ref="U10:X10"/>
    <mergeCell ref="C20:D20"/>
  </mergeCells>
  <phoneticPr fontId="0" type="noConversion"/>
  <pageMargins left="0.31" right="0.2" top="1" bottom="1" header="0.5" footer="0.5"/>
  <pageSetup paperSize="3" scale="59" fitToHeight="4" orientation="landscape" r:id="rId1"/>
  <headerFooter alignWithMargins="0">
    <oddFooter>&amp;R&amp;F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Costing Sheet</vt:lpstr>
      <vt:lpstr>'Costing Sheet'!Print_Area</vt:lpstr>
      <vt:lpstr>Instructions!Print_Area</vt:lpstr>
    </vt:vector>
  </TitlesOfParts>
  <Company>UWO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Purchasing</dc:creator>
  <cp:lastModifiedBy>Paula Granger</cp:lastModifiedBy>
  <cp:lastPrinted>2013-03-15T14:00:00Z</cp:lastPrinted>
  <dcterms:created xsi:type="dcterms:W3CDTF">2001-08-17T13:01:03Z</dcterms:created>
  <dcterms:modified xsi:type="dcterms:W3CDTF">2017-10-16T11:51:42Z</dcterms:modified>
</cp:coreProperties>
</file>